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, MADR, OJFIR\CDRJ\calendar\2021\"/>
    </mc:Choice>
  </mc:AlternateContent>
  <xr:revisionPtr revIDLastSave="0" documentId="13_ncr:1_{79AE7DF7-77E4-40D3-8EC8-3551FC837CD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4" i="1" l="1"/>
  <c r="BJ14" i="1"/>
  <c r="BH13" i="1"/>
  <c r="BI13" i="1" s="1"/>
  <c r="BH14" i="1"/>
  <c r="BG14" i="1"/>
  <c r="BF14" i="1"/>
  <c r="AZ14" i="1"/>
  <c r="AY14" i="1"/>
  <c r="AX14" i="1"/>
  <c r="AT14" i="1"/>
  <c r="AS14" i="1"/>
  <c r="AR14" i="1"/>
  <c r="AK14" i="1"/>
  <c r="BH6" i="1"/>
  <c r="BK10" i="1"/>
  <c r="BK12" i="1"/>
  <c r="BH8" i="1" l="1"/>
  <c r="AY12" i="1"/>
  <c r="BK7" i="1" l="1"/>
  <c r="BK8" i="1" l="1"/>
  <c r="AF14" i="1" l="1"/>
  <c r="AG14" i="1"/>
  <c r="AH14" i="1"/>
  <c r="AE14" i="1"/>
  <c r="AD14" i="1" l="1"/>
  <c r="AB14" i="1"/>
  <c r="O14" i="1" l="1"/>
  <c r="P14" i="1"/>
  <c r="Q14" i="1"/>
  <c r="R14" i="1"/>
  <c r="S14" i="1"/>
  <c r="T14" i="1"/>
  <c r="U14" i="1"/>
  <c r="V14" i="1"/>
  <c r="W14" i="1"/>
  <c r="X14" i="1"/>
  <c r="Y14" i="1"/>
  <c r="Z14" i="1"/>
  <c r="N14" i="1" l="1"/>
  <c r="M14" i="1"/>
  <c r="L14" i="1"/>
  <c r="K14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<sst xmlns="http://schemas.openxmlformats.org/spreadsheetml/2006/main" count="135" uniqueCount="48">
  <si>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</si>
  <si>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</si>
  <si>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</si>
  <si>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</si>
  <si>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</si>
  <si>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</si>
  <si>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</si>
  <si>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</si>
  <si>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</si>
  <si>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</si>
  <si>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</si>
  <si>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</si>
  <si>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</si>
  <si>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</si>
  <si>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</si>
  <si>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</si>
  <si>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</si>
  <si>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</si>
  <si>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</si>
  <si>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</si>
  <si>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</si>
  <si>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</si>
  <si>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</si>
  <si>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</si>
  <si>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</si>
  <si>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</si>
  <si>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</si>
  <si>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</si>
  <si>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</si>
  <si>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</si>
  <si>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</si>
  <si>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</si>
  <si>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</si>
  <si>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</si>
  <si>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</si>
  <si>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</si>
  <si>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</si>
  <si>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</si>
  <si>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</si>
  <si>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</si>
  <si>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</si>
  <si>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</si>
  <si>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</si>
  <si>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</si>
  <si>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 xml:space="preserve">Au fost semnate 9 contracte de finantare. </t>
  </si>
  <si>
    <t>Un proiect selectat de GAL a juns in etapa de contractare, dar nu s-a semnat contractul.
Un al doilea proiect a primit in luna iulie 2021 notificarea de eligibilitate de la OJFIR Brașov.</t>
  </si>
  <si>
    <t>Proiectul selectat a fost respins la OJFIR Brașov</t>
  </si>
  <si>
    <t>Calendar apeluri de selectie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</si>
</sst>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/>
    </xf>
    <xf numFmtId="4" fontId="5" fillId="5" borderId="13" xfId="2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/>
    <xf numFmtId="4" fontId="0" fillId="0" borderId="13" xfId="0" applyNumberFormat="1" applyBorder="1"/>
    <xf numFmtId="3" fontId="9" fillId="6" borderId="13" xfId="2" applyNumberFormat="1" applyFont="1" applyFill="1" applyBorder="1" applyAlignment="1">
      <alignment horizontal="center" vertical="center" wrapText="1"/>
    </xf>
    <xf numFmtId="10" fontId="8" fillId="6" borderId="19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2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11" fillId="0" borderId="0" xfId="0" applyFont="1"/>
    <xf numFmtId="4" fontId="12" fillId="5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5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13" fillId="0" borderId="13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4" fontId="13" fillId="5" borderId="13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4" fillId="4" borderId="25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3" fontId="4" fillId="4" borderId="26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4" fontId="14" fillId="7" borderId="21" xfId="0" applyNumberFormat="1" applyFont="1" applyFill="1" applyBorder="1" applyAlignment="1">
      <alignment horizontal="center" vertical="center"/>
    </xf>
    <xf numFmtId="3" fontId="16" fillId="7" borderId="21" xfId="0" applyNumberFormat="1" applyFont="1" applyFill="1" applyBorder="1" applyAlignment="1">
      <alignment horizontal="center" vertical="center"/>
    </xf>
    <xf numFmtId="3" fontId="16" fillId="6" borderId="13" xfId="0" applyNumberFormat="1" applyFont="1" applyFill="1" applyBorder="1" applyAlignment="1">
      <alignment horizontal="center" vertical="center"/>
    </xf>
    <xf numFmtId="4" fontId="12" fillId="7" borderId="21" xfId="0" applyNumberFormat="1" applyFont="1" applyFill="1" applyBorder="1" applyAlignment="1">
      <alignment horizontal="right" vertical="center"/>
    </xf>
    <xf numFmtId="3" fontId="12" fillId="7" borderId="21" xfId="0" applyNumberFormat="1" applyFont="1" applyFill="1" applyBorder="1" applyAlignment="1">
      <alignment horizontal="center" vertical="center"/>
    </xf>
    <xf numFmtId="4" fontId="12" fillId="7" borderId="21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5" borderId="17" xfId="3" applyFill="1" applyBorder="1" applyAlignment="1">
      <alignment horizontal="center" vertical="center" wrapText="1"/>
    </xf>
    <xf numFmtId="4" fontId="14" fillId="5" borderId="17" xfId="2" applyNumberFormat="1" applyFont="1" applyFill="1" applyBorder="1" applyAlignment="1">
      <alignment horizontal="center" vertical="center" wrapText="1"/>
    </xf>
    <xf numFmtId="4" fontId="14" fillId="5" borderId="11" xfId="2" applyNumberFormat="1" applyFont="1" applyFill="1" applyBorder="1" applyAlignment="1">
      <alignment horizontal="center" vertical="center" wrapText="1"/>
    </xf>
    <xf numFmtId="4" fontId="14" fillId="5" borderId="10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1" xfId="1" applyNumberFormat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P21"/>
  <sheetViews>
    <sheetView tabSelected="1" topLeftCell="A10" zoomScale="55" zoomScaleNormal="55" workbookViewId="0">
      <selection activeCell="BB7" sqref="BB7"/>
    </sheetView>
  </sheetViews>
  <sheetFormatPr defaultRowHeight="14.5" x14ac:dyDescent="0.35"/>
  <cols>
    <col min="5" max="5" width="14" customWidth="1"/>
    <col min="7" max="8" width="0" hidden="1" customWidth="1"/>
    <col min="9" max="9" width="10.81640625" hidden="1" customWidth="1"/>
    <col min="10" max="10" width="11.1796875" hidden="1" customWidth="1"/>
    <col min="11" max="11" width="11" hidden="1" customWidth="1"/>
    <col min="12" max="13" width="0" hidden="1" customWidth="1"/>
    <col min="14" max="14" width="11.1796875" hidden="1" customWidth="1"/>
    <col min="15" max="15" width="10.1796875" hidden="1" customWidth="1"/>
    <col min="16" max="16" width="12.81640625" hidden="1" customWidth="1"/>
    <col min="17" max="17" width="15.26953125" hidden="1" customWidth="1"/>
    <col min="18" max="18" width="13.08984375" hidden="1" customWidth="1"/>
    <col min="19" max="19" width="15.7265625" hidden="1" customWidth="1"/>
    <col min="20" max="20" width="12.7265625" hidden="1" customWidth="1"/>
    <col min="21" max="21" width="10.81640625" hidden="1" customWidth="1"/>
    <col min="22" max="22" width="12.54296875" hidden="1" customWidth="1"/>
    <col min="23" max="23" width="10.7265625" hidden="1" customWidth="1"/>
    <col min="24" max="24" width="11" hidden="1" customWidth="1"/>
    <col min="25" max="25" width="12.54296875" hidden="1" customWidth="1"/>
    <col min="26" max="30" width="10.54296875" hidden="1" customWidth="1"/>
    <col min="31" max="31" width="12" hidden="1" customWidth="1"/>
    <col min="32" max="34" width="12.81640625" hidden="1" customWidth="1"/>
    <col min="35" max="49" width="14.26953125" hidden="1" customWidth="1"/>
    <col min="50" max="50" width="16.26953125" hidden="1" customWidth="1"/>
    <col min="51" max="51" width="16.26953125" customWidth="1"/>
    <col min="52" max="52" width="14.90625" customWidth="1"/>
    <col min="53" max="53" width="15.26953125" customWidth="1"/>
    <col min="54" max="54" width="15.08984375" customWidth="1"/>
    <col min="55" max="56" width="14.81640625" customWidth="1"/>
    <col min="57" max="57" width="15.6328125" customWidth="1"/>
    <col min="58" max="59" width="15.36328125" customWidth="1"/>
    <col min="60" max="60" width="12.7265625" customWidth="1"/>
    <col min="61" max="61" width="13.7265625" customWidth="1"/>
    <col min="62" max="62" width="9.1796875" style="34"/>
    <col min="63" max="63" width="15.1796875" customWidth="1"/>
    <col min="64" max="64" width="15" customWidth="1"/>
    <col min="67" max="67" width="10.81640625" bestFit="1" customWidth="1"/>
    <col min="68" max="68" width="17.1796875" customWidth="1"/>
  </cols>
  <sheetData>
    <row r="2" spans="1:68" ht="26" x14ac:dyDescent="0.6">
      <c r="A2" s="29" t="s">
        <v>47</v>
      </c>
      <c r="B2" s="29"/>
      <c r="C2" s="29"/>
      <c r="D2" s="29"/>
    </row>
    <row r="3" spans="1:68" ht="15" thickBot="1" x14ac:dyDescent="0.4"/>
    <row r="4" spans="1:68" x14ac:dyDescent="0.35">
      <c r="A4" s="88" t="s">
        <v>0</v>
      </c>
      <c r="B4" s="90" t="s">
        <v>1</v>
      </c>
      <c r="C4" s="90" t="s">
        <v>2</v>
      </c>
      <c r="D4" s="92" t="s">
        <v>3</v>
      </c>
      <c r="E4" s="1"/>
      <c r="F4" s="2"/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4" t="s">
        <v>12</v>
      </c>
      <c r="AB4" s="41" t="s">
        <v>13</v>
      </c>
      <c r="AC4" s="41" t="s">
        <v>14</v>
      </c>
      <c r="AD4" s="41" t="s">
        <v>15</v>
      </c>
      <c r="AE4" s="41" t="s">
        <v>4</v>
      </c>
      <c r="AF4" s="41" t="s">
        <v>5</v>
      </c>
      <c r="AG4" s="41" t="s">
        <v>6</v>
      </c>
      <c r="AH4" s="41" t="s">
        <v>7</v>
      </c>
      <c r="AI4" s="41" t="s">
        <v>8</v>
      </c>
      <c r="AJ4" s="41" t="s">
        <v>9</v>
      </c>
      <c r="AK4" s="41" t="s">
        <v>10</v>
      </c>
      <c r="AL4" s="41" t="s">
        <v>11</v>
      </c>
      <c r="AM4" s="41" t="s">
        <v>12</v>
      </c>
      <c r="AN4" s="41" t="s">
        <v>13</v>
      </c>
      <c r="AO4" s="41" t="s">
        <v>14</v>
      </c>
      <c r="AP4" s="41" t="s">
        <v>15</v>
      </c>
      <c r="AQ4" s="50" t="s">
        <v>4</v>
      </c>
      <c r="AR4" s="50" t="s">
        <v>5</v>
      </c>
      <c r="AS4" s="51" t="s">
        <v>6</v>
      </c>
      <c r="AT4" s="54" t="s">
        <v>7</v>
      </c>
      <c r="AU4" s="54" t="s">
        <v>8</v>
      </c>
      <c r="AV4" s="54" t="s">
        <v>9</v>
      </c>
      <c r="AW4" s="58" t="s">
        <v>10</v>
      </c>
      <c r="AX4" s="50" t="s">
        <v>40</v>
      </c>
      <c r="AY4" s="50" t="s">
        <v>12</v>
      </c>
      <c r="AZ4" s="50" t="s">
        <v>13</v>
      </c>
      <c r="BA4" s="50" t="s">
        <v>14</v>
      </c>
      <c r="BB4" s="50" t="s">
        <v>15</v>
      </c>
      <c r="BC4" s="50" t="s">
        <v>4</v>
      </c>
      <c r="BD4" s="50" t="s">
        <v>5</v>
      </c>
      <c r="BE4" s="50" t="s">
        <v>6</v>
      </c>
      <c r="BF4" s="50" t="s">
        <v>7</v>
      </c>
      <c r="BG4" s="50" t="s">
        <v>8</v>
      </c>
      <c r="BH4" s="94" t="s">
        <v>38</v>
      </c>
      <c r="BI4" s="5"/>
      <c r="BJ4" s="96" t="s">
        <v>16</v>
      </c>
      <c r="BK4" s="84" t="s">
        <v>17</v>
      </c>
      <c r="BL4" s="86" t="s">
        <v>18</v>
      </c>
    </row>
    <row r="5" spans="1:68" ht="58" x14ac:dyDescent="0.35">
      <c r="A5" s="89"/>
      <c r="B5" s="91"/>
      <c r="C5" s="91"/>
      <c r="D5" s="93"/>
      <c r="E5" s="6" t="s">
        <v>19</v>
      </c>
      <c r="F5" s="7" t="s">
        <v>20</v>
      </c>
      <c r="G5" s="8" t="s">
        <v>21</v>
      </c>
      <c r="H5" s="8" t="s">
        <v>21</v>
      </c>
      <c r="I5" s="8" t="s">
        <v>22</v>
      </c>
      <c r="J5" s="8" t="s">
        <v>22</v>
      </c>
      <c r="K5" s="8" t="s">
        <v>22</v>
      </c>
      <c r="L5" s="8" t="s">
        <v>22</v>
      </c>
      <c r="M5" s="8" t="s">
        <v>22</v>
      </c>
      <c r="N5" s="8" t="s">
        <v>22</v>
      </c>
      <c r="O5" s="8" t="s">
        <v>23</v>
      </c>
      <c r="P5" s="8" t="s">
        <v>23</v>
      </c>
      <c r="Q5" s="8" t="s">
        <v>23</v>
      </c>
      <c r="R5" s="8" t="s">
        <v>23</v>
      </c>
      <c r="S5" s="8" t="s">
        <v>23</v>
      </c>
      <c r="T5" s="8" t="s">
        <v>23</v>
      </c>
      <c r="U5" s="8" t="s">
        <v>23</v>
      </c>
      <c r="V5" s="8" t="s">
        <v>23</v>
      </c>
      <c r="W5" s="8" t="s">
        <v>23</v>
      </c>
      <c r="X5" s="8" t="s">
        <v>23</v>
      </c>
      <c r="Y5" s="8" t="s">
        <v>23</v>
      </c>
      <c r="Z5" s="8" t="s">
        <v>23</v>
      </c>
      <c r="AA5" s="8" t="s">
        <v>37</v>
      </c>
      <c r="AB5" s="8" t="s">
        <v>37</v>
      </c>
      <c r="AC5" s="8" t="s">
        <v>37</v>
      </c>
      <c r="AD5" s="8" t="s">
        <v>37</v>
      </c>
      <c r="AE5" s="8" t="s">
        <v>37</v>
      </c>
      <c r="AF5" s="8" t="s">
        <v>37</v>
      </c>
      <c r="AG5" s="8" t="s">
        <v>37</v>
      </c>
      <c r="AH5" s="8" t="s">
        <v>37</v>
      </c>
      <c r="AI5" s="45" t="s">
        <v>37</v>
      </c>
      <c r="AJ5" s="45" t="s">
        <v>37</v>
      </c>
      <c r="AK5" s="45" t="s">
        <v>37</v>
      </c>
      <c r="AL5" s="45" t="s">
        <v>37</v>
      </c>
      <c r="AM5" s="45" t="s">
        <v>39</v>
      </c>
      <c r="AN5" s="45" t="s">
        <v>39</v>
      </c>
      <c r="AO5" s="45" t="s">
        <v>39</v>
      </c>
      <c r="AP5" s="45" t="s">
        <v>39</v>
      </c>
      <c r="AQ5" s="45" t="s">
        <v>39</v>
      </c>
      <c r="AR5" s="45" t="s">
        <v>39</v>
      </c>
      <c r="AS5" s="52" t="s">
        <v>39</v>
      </c>
      <c r="AT5" s="45" t="s">
        <v>39</v>
      </c>
      <c r="AU5" s="45" t="s">
        <v>39</v>
      </c>
      <c r="AV5" s="45" t="s">
        <v>39</v>
      </c>
      <c r="AW5" s="52" t="s">
        <v>39</v>
      </c>
      <c r="AX5" s="45" t="s">
        <v>39</v>
      </c>
      <c r="AY5" s="45" t="s">
        <v>41</v>
      </c>
      <c r="AZ5" s="45" t="s">
        <v>41</v>
      </c>
      <c r="BA5" s="45" t="s">
        <v>41</v>
      </c>
      <c r="BB5" s="45" t="s">
        <v>41</v>
      </c>
      <c r="BC5" s="45" t="s">
        <v>41</v>
      </c>
      <c r="BD5" s="45" t="s">
        <v>41</v>
      </c>
      <c r="BE5" s="45" t="s">
        <v>41</v>
      </c>
      <c r="BF5" s="45" t="s">
        <v>41</v>
      </c>
      <c r="BG5" s="45" t="s">
        <v>41</v>
      </c>
      <c r="BH5" s="95"/>
      <c r="BI5" s="9" t="s">
        <v>24</v>
      </c>
      <c r="BJ5" s="97"/>
      <c r="BK5" s="85"/>
      <c r="BL5" s="87"/>
    </row>
    <row r="6" spans="1:68" x14ac:dyDescent="0.35">
      <c r="A6" s="71">
        <v>42</v>
      </c>
      <c r="B6" s="74" t="s">
        <v>32</v>
      </c>
      <c r="C6" s="77" t="s">
        <v>33</v>
      </c>
      <c r="D6" s="80" t="s">
        <v>34</v>
      </c>
      <c r="E6" s="81">
        <v>2694273.41</v>
      </c>
      <c r="F6" s="10" t="s">
        <v>28</v>
      </c>
      <c r="G6" s="11"/>
      <c r="H6" s="12"/>
      <c r="I6" s="12">
        <v>272825</v>
      </c>
      <c r="J6" s="13"/>
      <c r="K6" s="12"/>
      <c r="L6" s="13"/>
      <c r="M6" s="12">
        <v>272825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64">
        <v>40000</v>
      </c>
      <c r="BH6" s="60">
        <f>258532.4+BG6</f>
        <v>298532.40000000002</v>
      </c>
      <c r="BI6" s="37"/>
      <c r="BJ6" s="38">
        <v>4</v>
      </c>
      <c r="BK6" s="39">
        <v>267571</v>
      </c>
      <c r="BL6" s="40"/>
    </row>
    <row r="7" spans="1:68" ht="109.5" customHeight="1" x14ac:dyDescent="0.35">
      <c r="A7" s="72"/>
      <c r="B7" s="75"/>
      <c r="C7" s="78"/>
      <c r="D7" s="78"/>
      <c r="E7" s="82"/>
      <c r="F7" s="10" t="s">
        <v>31</v>
      </c>
      <c r="G7" s="11"/>
      <c r="H7" s="12"/>
      <c r="I7" s="12"/>
      <c r="J7" s="12">
        <v>334000</v>
      </c>
      <c r="K7" s="12"/>
      <c r="L7" s="13"/>
      <c r="M7" s="12"/>
      <c r="N7" s="12"/>
      <c r="O7" s="12"/>
      <c r="P7" s="30"/>
      <c r="Q7" s="32">
        <v>174000</v>
      </c>
      <c r="R7" s="12"/>
      <c r="S7" s="12"/>
      <c r="T7" s="12"/>
      <c r="U7" s="12"/>
      <c r="V7" s="12"/>
      <c r="W7" s="12"/>
      <c r="X7" s="12"/>
      <c r="Y7" s="12"/>
      <c r="Z7" s="30"/>
      <c r="AA7" s="30"/>
      <c r="AB7" s="32">
        <v>15876</v>
      </c>
      <c r="AC7" s="12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36">
        <v>375000</v>
      </c>
      <c r="BI7" s="37"/>
      <c r="BJ7" s="38">
        <v>13</v>
      </c>
      <c r="BK7" s="39">
        <f>260000+170000+15000+30000</f>
        <v>475000</v>
      </c>
      <c r="BL7" s="47" t="s">
        <v>42</v>
      </c>
    </row>
    <row r="8" spans="1:68" x14ac:dyDescent="0.35">
      <c r="A8" s="72"/>
      <c r="B8" s="75"/>
      <c r="C8" s="78"/>
      <c r="D8" s="78"/>
      <c r="E8" s="82"/>
      <c r="F8" s="10" t="s">
        <v>26</v>
      </c>
      <c r="G8" s="11"/>
      <c r="H8" s="12"/>
      <c r="I8" s="12">
        <v>586350</v>
      </c>
      <c r="J8" s="12"/>
      <c r="K8" s="12"/>
      <c r="L8" s="12">
        <v>246350</v>
      </c>
      <c r="M8" s="12"/>
      <c r="N8" s="12"/>
      <c r="O8" s="12"/>
      <c r="P8" s="12"/>
      <c r="Q8" s="12"/>
      <c r="R8" s="32">
        <v>126350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/>
      <c r="AE8" s="43">
        <v>120000</v>
      </c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36">
        <f>586350-6350+AE8-50000</f>
        <v>650000</v>
      </c>
      <c r="BI8" s="37"/>
      <c r="BJ8" s="38">
        <v>11</v>
      </c>
      <c r="BK8" s="39">
        <f>460000+120000+70000</f>
        <v>650000</v>
      </c>
      <c r="BL8" s="40"/>
    </row>
    <row r="9" spans="1:68" ht="140.5" customHeight="1" x14ac:dyDescent="0.35">
      <c r="A9" s="72"/>
      <c r="B9" s="75"/>
      <c r="C9" s="78"/>
      <c r="D9" s="78"/>
      <c r="E9" s="82"/>
      <c r="F9" s="10" t="s">
        <v>29</v>
      </c>
      <c r="G9" s="11"/>
      <c r="H9" s="12"/>
      <c r="I9" s="12">
        <v>272720</v>
      </c>
      <c r="J9" s="12"/>
      <c r="K9" s="12"/>
      <c r="L9" s="12">
        <v>272720</v>
      </c>
      <c r="M9" s="12"/>
      <c r="N9" s="12"/>
      <c r="O9" s="12"/>
      <c r="P9" s="12"/>
      <c r="Q9" s="30"/>
      <c r="R9" s="32"/>
      <c r="S9" s="32">
        <v>183094</v>
      </c>
      <c r="T9" s="12"/>
      <c r="U9" s="12"/>
      <c r="V9" s="12"/>
      <c r="W9" s="12"/>
      <c r="Y9" s="32">
        <v>183094</v>
      </c>
      <c r="Z9" s="12"/>
      <c r="AA9" s="12"/>
      <c r="AB9" s="12"/>
      <c r="AC9" s="12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48">
        <v>174358.21</v>
      </c>
      <c r="BI9" s="37"/>
      <c r="BJ9" s="38">
        <v>2</v>
      </c>
      <c r="BK9" s="39">
        <v>179594.39</v>
      </c>
      <c r="BL9" s="47" t="s">
        <v>43</v>
      </c>
      <c r="BO9" s="31"/>
      <c r="BP9" s="31"/>
    </row>
    <row r="10" spans="1:68" ht="174" x14ac:dyDescent="0.35">
      <c r="A10" s="72"/>
      <c r="B10" s="75"/>
      <c r="C10" s="78"/>
      <c r="D10" s="78"/>
      <c r="E10" s="82"/>
      <c r="F10" s="10" t="s">
        <v>30</v>
      </c>
      <c r="G10" s="11"/>
      <c r="H10" s="12"/>
      <c r="I10" s="12"/>
      <c r="J10" s="12"/>
      <c r="K10" s="12"/>
      <c r="L10" s="12"/>
      <c r="M10" s="12">
        <v>0</v>
      </c>
      <c r="N10" s="12"/>
      <c r="O10" s="12"/>
      <c r="P10" s="12"/>
      <c r="R10" s="32"/>
      <c r="S10" s="32"/>
      <c r="T10" s="30"/>
      <c r="U10" s="32">
        <v>136380</v>
      </c>
      <c r="V10" s="12"/>
      <c r="W10" s="12"/>
      <c r="X10" s="12"/>
      <c r="Y10" s="12"/>
      <c r="Z10" s="12"/>
      <c r="AA10" s="12"/>
      <c r="AB10" s="12"/>
      <c r="AC10" s="12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56">
        <v>100000</v>
      </c>
      <c r="AU10" s="55"/>
      <c r="AV10" s="55"/>
      <c r="AW10" s="56"/>
      <c r="AX10" s="56">
        <v>100000</v>
      </c>
      <c r="AY10" s="55"/>
      <c r="AZ10" s="55"/>
      <c r="BA10" s="55"/>
      <c r="BB10" s="55"/>
      <c r="BC10" s="55"/>
      <c r="BD10" s="55"/>
      <c r="BE10" s="55"/>
      <c r="BF10" s="55"/>
      <c r="BG10" s="55"/>
      <c r="BH10" s="60">
        <v>88207.73</v>
      </c>
      <c r="BI10" s="37"/>
      <c r="BJ10" s="59">
        <v>2</v>
      </c>
      <c r="BK10" s="63">
        <f>99999.88+88207.73</f>
        <v>188207.61</v>
      </c>
      <c r="BL10" s="62" t="s">
        <v>45</v>
      </c>
    </row>
    <row r="11" spans="1:68" ht="43.5" x14ac:dyDescent="0.35">
      <c r="A11" s="72"/>
      <c r="B11" s="75"/>
      <c r="C11" s="78"/>
      <c r="D11" s="78"/>
      <c r="E11" s="82"/>
      <c r="F11" s="10" t="s">
        <v>35</v>
      </c>
      <c r="G11" s="11"/>
      <c r="H11" s="12"/>
      <c r="I11" s="12"/>
      <c r="J11" s="12"/>
      <c r="K11" s="12"/>
      <c r="L11" s="12"/>
      <c r="M11" s="12">
        <v>0</v>
      </c>
      <c r="N11" s="12"/>
      <c r="O11" s="12"/>
      <c r="Q11" s="32"/>
      <c r="R11" s="32"/>
      <c r="S11" s="32"/>
      <c r="T11" s="12"/>
      <c r="U11" s="32"/>
      <c r="V11" s="14"/>
      <c r="W11" s="30"/>
      <c r="X11" s="30"/>
      <c r="Y11" s="12"/>
      <c r="Z11" s="32"/>
      <c r="AA11" s="30"/>
      <c r="AB11" s="30"/>
      <c r="AC11" s="32"/>
      <c r="AD11" s="30"/>
      <c r="AE11" s="30"/>
      <c r="AF11" s="32"/>
      <c r="AG11" s="32"/>
      <c r="AI11" s="14"/>
      <c r="AJ11" s="14"/>
      <c r="AK11" s="14"/>
      <c r="AL11" s="30"/>
      <c r="AM11" s="30"/>
      <c r="AN11" s="32"/>
      <c r="AO11" s="32"/>
      <c r="AP11" s="30"/>
      <c r="AQ11" s="30"/>
      <c r="AR11" s="32">
        <v>102265</v>
      </c>
      <c r="AS11" s="30"/>
      <c r="AT11" s="30"/>
      <c r="AU11" s="30"/>
      <c r="AV11" s="30"/>
      <c r="AW11" s="32"/>
      <c r="AX11" s="30"/>
      <c r="AY11" s="30"/>
      <c r="AZ11" s="32">
        <v>85000</v>
      </c>
      <c r="BA11" s="32"/>
      <c r="BB11" s="32"/>
      <c r="BC11" s="32"/>
      <c r="BD11" s="32"/>
      <c r="BE11" s="32"/>
      <c r="BF11" s="30"/>
      <c r="BG11" s="30"/>
      <c r="BH11" s="36">
        <v>85000</v>
      </c>
      <c r="BI11" s="37"/>
      <c r="BJ11" s="59">
        <v>1</v>
      </c>
      <c r="BK11" s="63">
        <v>84280.33</v>
      </c>
      <c r="BL11" s="62" t="s">
        <v>46</v>
      </c>
    </row>
    <row r="12" spans="1:68" ht="68" customHeight="1" x14ac:dyDescent="0.35">
      <c r="A12" s="73"/>
      <c r="B12" s="76"/>
      <c r="C12" s="79"/>
      <c r="D12" s="79"/>
      <c r="E12" s="83"/>
      <c r="F12" s="10" t="s">
        <v>27</v>
      </c>
      <c r="G12" s="11"/>
      <c r="H12" s="12"/>
      <c r="I12" s="12"/>
      <c r="J12" s="12"/>
      <c r="K12" s="12"/>
      <c r="L12" s="12"/>
      <c r="M12" s="12">
        <v>334121.40999999997</v>
      </c>
      <c r="N12" s="12"/>
      <c r="P12" s="12"/>
      <c r="Q12" s="32"/>
      <c r="R12" s="32"/>
      <c r="S12" s="32"/>
      <c r="T12" s="12"/>
      <c r="U12" s="32"/>
      <c r="V12" s="14"/>
      <c r="W12" s="30"/>
      <c r="Y12" s="32">
        <v>334121.40999999997</v>
      </c>
      <c r="Z12" s="32"/>
      <c r="AA12" s="32"/>
      <c r="AB12" s="32"/>
      <c r="AC12" s="32"/>
      <c r="AD12" s="14"/>
      <c r="AE12" s="33">
        <v>230920.41</v>
      </c>
      <c r="AF12" s="42"/>
      <c r="AG12" s="42"/>
      <c r="AH12" s="33">
        <v>230920.41</v>
      </c>
      <c r="AI12" s="42"/>
      <c r="AJ12" s="44"/>
      <c r="AK12" s="46">
        <v>58013.72</v>
      </c>
      <c r="AL12" s="42"/>
      <c r="AM12" s="42"/>
      <c r="AN12" s="42"/>
      <c r="AO12" s="42"/>
      <c r="AP12" s="49"/>
      <c r="AQ12" s="49"/>
      <c r="AR12" s="49"/>
      <c r="AS12" s="57">
        <v>20073.72</v>
      </c>
      <c r="AT12" s="49"/>
      <c r="AU12" s="49"/>
      <c r="AV12" s="49"/>
      <c r="AW12" s="57"/>
      <c r="AX12" s="49"/>
      <c r="AY12" s="56">
        <f>20075.41+27146.39+484.77</f>
        <v>47706.57</v>
      </c>
      <c r="AZ12" s="49"/>
      <c r="BA12" s="49"/>
      <c r="BB12" s="49"/>
      <c r="BC12" s="49"/>
      <c r="BD12" s="49"/>
      <c r="BE12" s="49"/>
      <c r="BF12" s="55">
        <v>110877.83</v>
      </c>
      <c r="BG12" s="49"/>
      <c r="BH12" s="60">
        <v>493510.07</v>
      </c>
      <c r="BI12" s="37"/>
      <c r="BJ12" s="59">
        <v>9</v>
      </c>
      <c r="BK12" s="61">
        <f>117704+172906.69+57940+27079.3+19999.91</f>
        <v>395629.89999999997</v>
      </c>
      <c r="BL12" s="62" t="s">
        <v>44</v>
      </c>
    </row>
    <row r="13" spans="1:68" x14ac:dyDescent="0.35">
      <c r="A13" s="18"/>
      <c r="B13" s="19" t="s">
        <v>25</v>
      </c>
      <c r="C13" s="20"/>
      <c r="D13" s="21"/>
      <c r="E13" s="22"/>
      <c r="F13" s="2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67">
        <f>SUM(BH6:BH12)</f>
        <v>2164608.4099999997</v>
      </c>
      <c r="BI13" s="17">
        <f>BH13/E6</f>
        <v>0.80341082013647591</v>
      </c>
      <c r="BJ13" s="35"/>
      <c r="BK13" s="15"/>
      <c r="BL13" s="14"/>
    </row>
    <row r="14" spans="1:68" ht="29.5" thickBot="1" x14ac:dyDescent="0.4">
      <c r="A14" s="24"/>
      <c r="B14" s="25" t="s">
        <v>36</v>
      </c>
      <c r="C14" s="26"/>
      <c r="D14" s="26"/>
      <c r="E14" s="65">
        <f>E6</f>
        <v>2694273.41</v>
      </c>
      <c r="F14" s="26"/>
      <c r="G14" s="27">
        <f t="shared" ref="G14:Z14" si="0">SUM(G6:G13)</f>
        <v>0</v>
      </c>
      <c r="H14" s="27">
        <f t="shared" si="0"/>
        <v>0</v>
      </c>
      <c r="I14" s="27">
        <f t="shared" si="0"/>
        <v>1131895</v>
      </c>
      <c r="J14" s="27">
        <f t="shared" si="0"/>
        <v>334000</v>
      </c>
      <c r="K14" s="27">
        <f t="shared" si="0"/>
        <v>0</v>
      </c>
      <c r="L14" s="27">
        <f t="shared" si="0"/>
        <v>519070</v>
      </c>
      <c r="M14" s="27">
        <f t="shared" si="0"/>
        <v>606946.40999999992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174000</v>
      </c>
      <c r="R14" s="27">
        <f t="shared" si="0"/>
        <v>126350</v>
      </c>
      <c r="S14" s="27">
        <f t="shared" si="0"/>
        <v>183094</v>
      </c>
      <c r="T14" s="27">
        <f t="shared" si="0"/>
        <v>0</v>
      </c>
      <c r="U14" s="27">
        <f t="shared" si="0"/>
        <v>136380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517215.41</v>
      </c>
      <c r="Z14" s="27">
        <f t="shared" si="0"/>
        <v>0</v>
      </c>
      <c r="AA14" s="27">
        <v>0</v>
      </c>
      <c r="AB14" s="27">
        <f>AB7</f>
        <v>15876</v>
      </c>
      <c r="AC14" s="27">
        <v>0</v>
      </c>
      <c r="AD14" s="27">
        <f>AD11</f>
        <v>0</v>
      </c>
      <c r="AE14" s="27">
        <f>SUM(AE6:AE13)</f>
        <v>350920.41000000003</v>
      </c>
      <c r="AF14" s="27">
        <f t="shared" ref="AF14:AH14" si="1">SUM(AF6:AF13)</f>
        <v>0</v>
      </c>
      <c r="AG14" s="27">
        <f t="shared" si="1"/>
        <v>0</v>
      </c>
      <c r="AH14" s="27">
        <f t="shared" si="1"/>
        <v>230920.41</v>
      </c>
      <c r="AI14" s="27">
        <v>0</v>
      </c>
      <c r="AJ14" s="27">
        <v>0</v>
      </c>
      <c r="AK14" s="27">
        <f>AK12</f>
        <v>58013.72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f>AR11</f>
        <v>102265</v>
      </c>
      <c r="AS14" s="27">
        <f>AS12</f>
        <v>20073.72</v>
      </c>
      <c r="AT14" s="27">
        <f>AT10</f>
        <v>100000</v>
      </c>
      <c r="AU14" s="27">
        <v>0</v>
      </c>
      <c r="AV14" s="27">
        <v>0</v>
      </c>
      <c r="AW14" s="27">
        <v>0</v>
      </c>
      <c r="AX14" s="27">
        <f>AX10</f>
        <v>100000</v>
      </c>
      <c r="AY14" s="27">
        <f>AY12</f>
        <v>47706.57</v>
      </c>
      <c r="AZ14" s="27">
        <f>AZ11</f>
        <v>85000</v>
      </c>
      <c r="BA14" s="27"/>
      <c r="BB14" s="27"/>
      <c r="BC14" s="27"/>
      <c r="BD14" s="27"/>
      <c r="BE14" s="27"/>
      <c r="BF14" s="70">
        <f>BF12</f>
        <v>110877.83</v>
      </c>
      <c r="BG14" s="69">
        <f>BG6</f>
        <v>40000</v>
      </c>
      <c r="BH14" s="66">
        <f>SUM(Q14:BG14)</f>
        <v>2398693.0699999998</v>
      </c>
      <c r="BI14" s="28"/>
      <c r="BJ14" s="27">
        <f>SUM(BJ6:BJ13)</f>
        <v>42</v>
      </c>
      <c r="BK14" s="68">
        <f>SUM(BK6:BK13)</f>
        <v>2240283.23</v>
      </c>
      <c r="BL14" s="68"/>
    </row>
    <row r="18" spans="60:63" x14ac:dyDescent="0.35">
      <c r="BH18" s="31"/>
    </row>
    <row r="21" spans="60:63" x14ac:dyDescent="0.35">
      <c r="BK21" s="31"/>
    </row>
  </sheetData>
  <mergeCells count="13">
    <mergeCell ref="BK4:BK5"/>
    <mergeCell ref="BL4:BL5"/>
    <mergeCell ref="A4:A5"/>
    <mergeCell ref="B4:B5"/>
    <mergeCell ref="C4:C5"/>
    <mergeCell ref="D4:D5"/>
    <mergeCell ref="BH4:BH5"/>
    <mergeCell ref="BJ4:BJ5"/>
    <mergeCell ref="A6:A12"/>
    <mergeCell ref="B6:B12"/>
    <mergeCell ref="C6:C12"/>
    <mergeCell ref="D6:D12"/>
    <mergeCell ref="E6:E12"/>
  </mergeCells>
  <conditionalFormatting sqref="BI4:BI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5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BI4:BI14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MyComputer</cp:lastModifiedBy>
  <cp:lastPrinted>2021-08-13T07:27:16Z</cp:lastPrinted>
  <dcterms:created xsi:type="dcterms:W3CDTF">2018-01-04T10:11:56Z</dcterms:created>
  <dcterms:modified xsi:type="dcterms:W3CDTF">2021-08-30T08:01:03Z</dcterms:modified>
</cp:coreProperties>
</file>