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5E6F5C-EB0E-4AAB-8A54-73026CCC6A0D}" xr6:coauthVersionLast="38" xr6:coauthVersionMax="38" xr10:uidLastSave="{00000000-0000-0000-0000-000000000000}"/>
  <bookViews>
    <workbookView xWindow="0" yWindow="0" windowWidth="23232" windowHeight="9252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AA6" i="1"/>
  <c r="AA10" i="1" l="1"/>
  <c r="AD8" i="1" l="1"/>
  <c r="AD7" i="1" l="1"/>
  <c r="AD14" i="1" s="1"/>
  <c r="O14" i="1" l="1"/>
  <c r="P14" i="1"/>
  <c r="Q14" i="1"/>
  <c r="R14" i="1"/>
  <c r="S14" i="1"/>
  <c r="T14" i="1"/>
  <c r="U14" i="1"/>
  <c r="V14" i="1"/>
  <c r="W14" i="1"/>
  <c r="X14" i="1"/>
  <c r="Y14" i="1"/>
  <c r="Z14" i="1"/>
  <c r="AC14" i="1" l="1"/>
  <c r="N14" i="1"/>
  <c r="M14" i="1"/>
  <c r="L14" i="1"/>
  <c r="K14" i="1"/>
  <c r="J14" i="1"/>
  <c r="I14" i="1"/>
  <c r="H14" i="1"/>
  <c r="G14" i="1"/>
  <c r="AA13" i="1"/>
  <c r="E6" i="1"/>
  <c r="E14" i="1" s="1"/>
  <c r="AB13" i="1" l="1"/>
  <c r="AA14" i="1"/>
</calcChain>
</file>

<file path=xl/sharedStrings.xml><?xml version="1.0" encoding="utf-8"?>
<sst xmlns="http://schemas.openxmlformats.org/spreadsheetml/2006/main" count="70" uniqueCount="45">
  <si>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</si>
  <si>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</si>
  <si>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</si>
  <si>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</si>
  <si>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</si>
  <si>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</si>
  <si>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</si>
  <si>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</si>
  <si>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</si>
  <si>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</si>
  <si>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</si>
  <si>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</si>
  <si>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</si>
  <si>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</si>
  <si>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</si>
  <si>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</si>
  <si>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 (2017)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</si>
  <si>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</si>
  <si>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</si>
  <si>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</si>
  <si>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</si>
  <si>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</si>
  <si>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</si>
  <si>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</si>
  <si>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</si>
  <si>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</si>
  <si>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</si>
  <si>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M3/6A</t>
  </si>
  <si>
    <t>M5/6B</t>
  </si>
  <si>
    <t>M1/2A</t>
  </si>
  <si>
    <t>M4/6A</t>
  </si>
  <si>
    <t>M6/6B</t>
  </si>
  <si>
    <t>M2/2B</t>
  </si>
  <si>
    <t>"Asociația Transilvană Brașov Nord"</t>
  </si>
  <si>
    <t>Brașov</t>
  </si>
  <si>
    <t xml:space="preserve">www.galatbn.ro </t>
  </si>
  <si>
    <t>M7/1B</t>
  </si>
  <si>
    <t>TOTAL GENERAL</t>
  </si>
  <si>
    <t>Calendar apeluri de selectie 2018</t>
  </si>
  <si>
    <t>Au fost semnate 8 contracte de finantare cu o valoare totala de 330.000 de euro.</t>
  </si>
  <si>
    <t>Sesiunea este deschisa, cu termen de depunere în 03 decembrie 2018. S-a prelungit până la data de 25 ianuarie 2019. Nu a fost depus nici un proiect.</t>
  </si>
  <si>
    <t>A fost semnat un contract de finanțare. Sesiunea este deschisa, cu termen de depunere în 03 decembrie 2018</t>
  </si>
  <si>
    <t>Au fost semnate 4 contracte de finanțare.</t>
  </si>
  <si>
    <t>Sesiunea este deschisa, cu termen de depunere în 29 ianuarie 2019</t>
  </si>
  <si>
    <t xml:space="preserve">Au fost semnate 10 contracte de finanțare.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</si>
</sst>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vertical="center"/>
    </xf>
    <xf numFmtId="4" fontId="5" fillId="5" borderId="13" xfId="2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Border="1"/>
    <xf numFmtId="4" fontId="0" fillId="0" borderId="13" xfId="0" applyNumberFormat="1" applyBorder="1"/>
    <xf numFmtId="3" fontId="9" fillId="6" borderId="13" xfId="2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/>
    </xf>
    <xf numFmtId="10" fontId="8" fillId="6" borderId="19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9" fillId="6" borderId="11" xfId="2" applyFont="1" applyFill="1" applyBorder="1" applyAlignment="1">
      <alignment horizontal="center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1" xfId="2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/>
    </xf>
    <xf numFmtId="4" fontId="4" fillId="7" borderId="21" xfId="0" applyNumberFormat="1" applyFont="1" applyFill="1" applyBorder="1" applyAlignment="1">
      <alignment horizontal="center" vertical="center"/>
    </xf>
    <xf numFmtId="3" fontId="0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11" fillId="0" borderId="0" xfId="0" applyFont="1"/>
    <xf numFmtId="4" fontId="0" fillId="7" borderId="21" xfId="0" applyNumberFormat="1" applyFont="1" applyFill="1" applyBorder="1" applyAlignment="1">
      <alignment horizontal="right" vertical="center"/>
    </xf>
    <xf numFmtId="4" fontId="12" fillId="5" borderId="13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0" xfId="0" applyNumberFormat="1"/>
    <xf numFmtId="4" fontId="5" fillId="5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13" fillId="0" borderId="13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7" fillId="5" borderId="17" xfId="3" applyFill="1" applyBorder="1" applyAlignment="1">
      <alignment horizontal="center" vertical="center" wrapText="1"/>
    </xf>
    <xf numFmtId="4" fontId="6" fillId="5" borderId="17" xfId="2" applyNumberFormat="1" applyFont="1" applyFill="1" applyBorder="1" applyAlignment="1">
      <alignment horizontal="center" vertical="center" wrapText="1"/>
    </xf>
    <xf numFmtId="4" fontId="6" fillId="5" borderId="11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11" xfId="1" applyNumberFormat="1" applyBorder="1" applyAlignment="1">
      <alignment horizontal="center" vertical="center" wrapText="1"/>
    </xf>
    <xf numFmtId="0" fontId="2" fillId="2" borderId="8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2" fillId="2" borderId="3" xfId="1" applyBorder="1" applyAlignment="1">
      <alignment horizontal="center" vertical="center" wrapText="1"/>
    </xf>
    <xf numFmtId="0" fontId="2" fillId="2" borderId="11" xfId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10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5" xfId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</cellXfs>
  <cellStyles count="7">
    <cellStyle name="Bad" xfId="1" builtinId="27"/>
    <cellStyle name="Hyperlink" xfId="3" builtinId="8"/>
    <cellStyle name="Hyperlink 2" xfId="5" xr:uid="{00000000-0005-0000-0000-000002000000}"/>
    <cellStyle name="Hyperlink 3" xfId="6" xr:uid="{00000000-0005-0000-0000-000003000000}"/>
    <cellStyle name="Input" xfId="2" builtinId="20"/>
    <cellStyle name="Normal" xfId="0" builtinId="0"/>
    <cellStyle name="Normal 1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sa.popa/Downloads/Rap%20Selectie%20SD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selectie"/>
      <sheetName val="SDL care nu intra la calitate"/>
      <sheetName val="calcul UB"/>
    </sheetNames>
    <sheetDataSet>
      <sheetData sheetId="0" refreshError="1">
        <row r="23">
          <cell r="AG23">
            <v>3287192.31</v>
          </cell>
        </row>
        <row r="54">
          <cell r="AG54">
            <v>2548327.0700000003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tb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14"/>
  <sheetViews>
    <sheetView tabSelected="1" topLeftCell="C5" zoomScale="70" zoomScaleNormal="70" workbookViewId="0">
      <selection activeCell="AE12" sqref="AE12"/>
    </sheetView>
  </sheetViews>
  <sheetFormatPr defaultRowHeight="14.4" x14ac:dyDescent="0.3"/>
  <cols>
    <col min="5" max="5" width="14" customWidth="1"/>
    <col min="7" max="8" width="0" hidden="1" customWidth="1"/>
    <col min="9" max="9" width="10.88671875" hidden="1" customWidth="1"/>
    <col min="10" max="10" width="11.109375" hidden="1" customWidth="1"/>
    <col min="11" max="11" width="11" hidden="1" customWidth="1"/>
    <col min="12" max="13" width="0" hidden="1" customWidth="1"/>
    <col min="14" max="14" width="11.109375" customWidth="1"/>
    <col min="15" max="15" width="10.109375" bestFit="1" customWidth="1"/>
    <col min="16" max="16" width="12.88671875" customWidth="1"/>
    <col min="17" max="17" width="15.33203125" customWidth="1"/>
    <col min="18" max="18" width="11" customWidth="1"/>
    <col min="19" max="19" width="15.6640625" customWidth="1"/>
    <col min="20" max="20" width="12.6640625" customWidth="1"/>
    <col min="21" max="21" width="10.88671875" customWidth="1"/>
    <col min="22" max="22" width="12.5546875" customWidth="1"/>
    <col min="23" max="23" width="10.6640625" customWidth="1"/>
    <col min="24" max="24" width="11" customWidth="1"/>
    <col min="25" max="25" width="11.109375" customWidth="1"/>
    <col min="26" max="26" width="10.5546875" customWidth="1"/>
    <col min="27" max="27" width="12.6640625" customWidth="1"/>
    <col min="28" max="28" width="13.77734375" customWidth="1"/>
    <col min="29" max="29" width="9.109375" style="46"/>
    <col min="30" max="30" width="15.109375" customWidth="1"/>
    <col min="31" max="31" width="15" customWidth="1"/>
    <col min="34" max="34" width="10.88671875" bestFit="1" customWidth="1"/>
    <col min="35" max="35" width="17.109375" customWidth="1"/>
  </cols>
  <sheetData>
    <row r="2" spans="1:35" ht="25.8" x14ac:dyDescent="0.5">
      <c r="A2" s="33" t="s">
        <v>38</v>
      </c>
      <c r="B2" s="33"/>
      <c r="C2" s="33"/>
      <c r="D2" s="33"/>
    </row>
    <row r="3" spans="1:35" ht="15" thickBot="1" x14ac:dyDescent="0.35"/>
    <row r="4" spans="1:35" x14ac:dyDescent="0.3">
      <c r="A4" s="69" t="s">
        <v>0</v>
      </c>
      <c r="B4" s="71" t="s">
        <v>1</v>
      </c>
      <c r="C4" s="71" t="s">
        <v>2</v>
      </c>
      <c r="D4" s="73" t="s">
        <v>3</v>
      </c>
      <c r="E4" s="1"/>
      <c r="F4" s="2"/>
      <c r="G4" s="3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75" t="s">
        <v>16</v>
      </c>
      <c r="AB4" s="5"/>
      <c r="AC4" s="77" t="s">
        <v>17</v>
      </c>
      <c r="AD4" s="65" t="s">
        <v>18</v>
      </c>
      <c r="AE4" s="67" t="s">
        <v>19</v>
      </c>
    </row>
    <row r="5" spans="1:35" ht="57.6" x14ac:dyDescent="0.3">
      <c r="A5" s="70"/>
      <c r="B5" s="72"/>
      <c r="C5" s="72"/>
      <c r="D5" s="74"/>
      <c r="E5" s="6" t="s">
        <v>20</v>
      </c>
      <c r="F5" s="7" t="s">
        <v>21</v>
      </c>
      <c r="G5" s="8" t="s">
        <v>22</v>
      </c>
      <c r="H5" s="8" t="s">
        <v>22</v>
      </c>
      <c r="I5" s="8" t="s">
        <v>23</v>
      </c>
      <c r="J5" s="8" t="s">
        <v>23</v>
      </c>
      <c r="K5" s="8" t="s">
        <v>23</v>
      </c>
      <c r="L5" s="8" t="s">
        <v>23</v>
      </c>
      <c r="M5" s="8" t="s">
        <v>23</v>
      </c>
      <c r="N5" s="8" t="s">
        <v>23</v>
      </c>
      <c r="O5" s="8" t="s">
        <v>24</v>
      </c>
      <c r="P5" s="8" t="s">
        <v>24</v>
      </c>
      <c r="Q5" s="8" t="s">
        <v>24</v>
      </c>
      <c r="R5" s="8" t="s">
        <v>24</v>
      </c>
      <c r="S5" s="8" t="s">
        <v>24</v>
      </c>
      <c r="T5" s="8" t="s">
        <v>24</v>
      </c>
      <c r="U5" s="8" t="s">
        <v>24</v>
      </c>
      <c r="V5" s="8" t="s">
        <v>24</v>
      </c>
      <c r="W5" s="8" t="s">
        <v>24</v>
      </c>
      <c r="X5" s="8" t="s">
        <v>24</v>
      </c>
      <c r="Y5" s="8" t="s">
        <v>24</v>
      </c>
      <c r="Z5" s="8" t="s">
        <v>24</v>
      </c>
      <c r="AA5" s="76"/>
      <c r="AB5" s="9" t="s">
        <v>25</v>
      </c>
      <c r="AC5" s="78"/>
      <c r="AD5" s="66"/>
      <c r="AE5" s="68"/>
    </row>
    <row r="6" spans="1:35" ht="100.8" customHeight="1" x14ac:dyDescent="0.3">
      <c r="A6" s="52">
        <v>42</v>
      </c>
      <c r="B6" s="55" t="s">
        <v>33</v>
      </c>
      <c r="C6" s="58" t="s">
        <v>34</v>
      </c>
      <c r="D6" s="61" t="s">
        <v>35</v>
      </c>
      <c r="E6" s="62">
        <f>'[1]Raport selectie'!$AG$54</f>
        <v>2548327.0700000003</v>
      </c>
      <c r="F6" s="10" t="s">
        <v>29</v>
      </c>
      <c r="G6" s="11"/>
      <c r="H6" s="12"/>
      <c r="I6" s="12">
        <v>272825</v>
      </c>
      <c r="J6" s="13"/>
      <c r="K6" s="12"/>
      <c r="L6" s="13"/>
      <c r="M6" s="12">
        <v>272825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48">
        <f>272825-5526</f>
        <v>267299</v>
      </c>
      <c r="AB6" s="49"/>
      <c r="AC6" s="50">
        <v>4</v>
      </c>
      <c r="AD6" s="51">
        <v>267571</v>
      </c>
      <c r="AE6" s="79" t="s">
        <v>42</v>
      </c>
    </row>
    <row r="7" spans="1:35" ht="76.5" customHeight="1" x14ac:dyDescent="0.3">
      <c r="A7" s="53"/>
      <c r="B7" s="56"/>
      <c r="C7" s="59"/>
      <c r="D7" s="59"/>
      <c r="E7" s="63"/>
      <c r="F7" s="10" t="s">
        <v>32</v>
      </c>
      <c r="G7" s="11"/>
      <c r="H7" s="12"/>
      <c r="I7" s="12"/>
      <c r="J7" s="12">
        <v>334000</v>
      </c>
      <c r="K7" s="12"/>
      <c r="L7" s="13"/>
      <c r="M7" s="12"/>
      <c r="N7" s="12"/>
      <c r="O7" s="12"/>
      <c r="P7" s="35"/>
      <c r="Q7" s="38">
        <v>174000</v>
      </c>
      <c r="R7" s="12"/>
      <c r="S7" s="12"/>
      <c r="T7" s="12"/>
      <c r="U7" s="12"/>
      <c r="V7" s="12"/>
      <c r="W7" s="12"/>
      <c r="X7" s="12"/>
      <c r="Y7" s="12"/>
      <c r="Z7" s="12"/>
      <c r="AA7" s="45">
        <v>334000</v>
      </c>
      <c r="AB7" s="19"/>
      <c r="AC7" s="39">
        <v>10</v>
      </c>
      <c r="AD7" s="40">
        <f>260000+170000</f>
        <v>430000</v>
      </c>
      <c r="AE7" s="41" t="s">
        <v>39</v>
      </c>
    </row>
    <row r="8" spans="1:35" ht="43.2" x14ac:dyDescent="0.3">
      <c r="A8" s="53"/>
      <c r="B8" s="56"/>
      <c r="C8" s="59"/>
      <c r="D8" s="59"/>
      <c r="E8" s="63"/>
      <c r="F8" s="10" t="s">
        <v>27</v>
      </c>
      <c r="G8" s="11"/>
      <c r="H8" s="12"/>
      <c r="I8" s="12">
        <v>586350</v>
      </c>
      <c r="J8" s="12"/>
      <c r="K8" s="12"/>
      <c r="L8" s="12">
        <v>246350</v>
      </c>
      <c r="M8" s="12"/>
      <c r="N8" s="12"/>
      <c r="O8" s="12"/>
      <c r="P8" s="12"/>
      <c r="Q8" s="12"/>
      <c r="R8" s="38">
        <v>126350</v>
      </c>
      <c r="S8" s="12"/>
      <c r="T8" s="12"/>
      <c r="U8" s="12"/>
      <c r="V8" s="12"/>
      <c r="W8" s="12"/>
      <c r="X8" s="12"/>
      <c r="Y8" s="12"/>
      <c r="Z8" s="12"/>
      <c r="AA8" s="48">
        <f>586350-6350</f>
        <v>580000</v>
      </c>
      <c r="AB8" s="49"/>
      <c r="AC8" s="50">
        <v>10</v>
      </c>
      <c r="AD8" s="51">
        <f>460000+120000</f>
        <v>580000</v>
      </c>
      <c r="AE8" s="79" t="s">
        <v>44</v>
      </c>
    </row>
    <row r="9" spans="1:35" ht="57.75" customHeight="1" x14ac:dyDescent="0.3">
      <c r="A9" s="53"/>
      <c r="B9" s="56"/>
      <c r="C9" s="59"/>
      <c r="D9" s="59"/>
      <c r="E9" s="63"/>
      <c r="F9" s="10" t="s">
        <v>30</v>
      </c>
      <c r="G9" s="11"/>
      <c r="H9" s="12"/>
      <c r="I9" s="12">
        <v>272720</v>
      </c>
      <c r="J9" s="12"/>
      <c r="K9" s="12"/>
      <c r="L9" s="12">
        <v>272720</v>
      </c>
      <c r="M9" s="12"/>
      <c r="N9" s="12"/>
      <c r="O9" s="12"/>
      <c r="P9" s="12"/>
      <c r="Q9" s="35"/>
      <c r="R9" s="38"/>
      <c r="S9" s="38">
        <v>183094</v>
      </c>
      <c r="T9" s="12"/>
      <c r="U9" s="12"/>
      <c r="V9" s="12"/>
      <c r="W9" s="12"/>
      <c r="Y9" s="38">
        <v>183094</v>
      </c>
      <c r="Z9" s="12"/>
      <c r="AA9" s="12">
        <v>272720</v>
      </c>
      <c r="AB9" s="19"/>
      <c r="AC9" s="42">
        <v>1</v>
      </c>
      <c r="AD9" s="36">
        <v>89626</v>
      </c>
      <c r="AE9" s="43" t="s">
        <v>41</v>
      </c>
      <c r="AH9" s="37"/>
      <c r="AI9" s="37"/>
    </row>
    <row r="10" spans="1:35" ht="167.25" customHeight="1" x14ac:dyDescent="0.3">
      <c r="A10" s="53"/>
      <c r="B10" s="56"/>
      <c r="C10" s="59"/>
      <c r="D10" s="59"/>
      <c r="E10" s="63"/>
      <c r="F10" s="10" t="s">
        <v>31</v>
      </c>
      <c r="G10" s="11"/>
      <c r="H10" s="12"/>
      <c r="I10" s="12"/>
      <c r="J10" s="12"/>
      <c r="K10" s="12"/>
      <c r="L10" s="12"/>
      <c r="M10" s="12">
        <v>0</v>
      </c>
      <c r="N10" s="12"/>
      <c r="O10" s="12"/>
      <c r="P10" s="12"/>
      <c r="R10" s="38"/>
      <c r="S10" s="38"/>
      <c r="T10" s="35"/>
      <c r="U10" s="38">
        <v>136380</v>
      </c>
      <c r="V10" s="12"/>
      <c r="W10" s="12"/>
      <c r="X10" s="12"/>
      <c r="Y10" s="12"/>
      <c r="Z10" s="12"/>
      <c r="AA10" s="12">
        <f>U10</f>
        <v>136380</v>
      </c>
      <c r="AB10" s="19"/>
      <c r="AC10" s="47"/>
      <c r="AD10" s="15"/>
      <c r="AE10" s="44" t="s">
        <v>40</v>
      </c>
    </row>
    <row r="11" spans="1:35" x14ac:dyDescent="0.3">
      <c r="A11" s="53"/>
      <c r="B11" s="56"/>
      <c r="C11" s="59"/>
      <c r="D11" s="59"/>
      <c r="E11" s="63"/>
      <c r="F11" s="10" t="s">
        <v>36</v>
      </c>
      <c r="G11" s="11"/>
      <c r="H11" s="12"/>
      <c r="I11" s="12"/>
      <c r="J11" s="12"/>
      <c r="K11" s="12"/>
      <c r="L11" s="12"/>
      <c r="M11" s="12">
        <v>0</v>
      </c>
      <c r="N11" s="12"/>
      <c r="O11" s="12"/>
      <c r="Q11" s="38"/>
      <c r="R11" s="38"/>
      <c r="S11" s="38"/>
      <c r="T11" s="12"/>
      <c r="U11" s="38"/>
      <c r="V11" s="14"/>
      <c r="W11" s="35"/>
      <c r="X11" s="35"/>
      <c r="Y11" s="12"/>
      <c r="Z11" s="38">
        <v>102265</v>
      </c>
      <c r="AA11" s="12">
        <v>0</v>
      </c>
      <c r="AB11" s="19"/>
      <c r="AC11" s="47"/>
      <c r="AD11" s="15"/>
      <c r="AE11" s="14"/>
    </row>
    <row r="12" spans="1:35" ht="72" x14ac:dyDescent="0.3">
      <c r="A12" s="54"/>
      <c r="B12" s="57"/>
      <c r="C12" s="60"/>
      <c r="D12" s="60"/>
      <c r="E12" s="64"/>
      <c r="F12" s="10" t="s">
        <v>28</v>
      </c>
      <c r="G12" s="11"/>
      <c r="H12" s="12"/>
      <c r="I12" s="12"/>
      <c r="J12" s="12"/>
      <c r="K12" s="12"/>
      <c r="L12" s="12"/>
      <c r="M12" s="12">
        <v>334121.40999999997</v>
      </c>
      <c r="N12" s="12"/>
      <c r="P12" s="12"/>
      <c r="Q12" s="38"/>
      <c r="R12" s="38"/>
      <c r="S12" s="38"/>
      <c r="T12" s="12"/>
      <c r="U12" s="38"/>
      <c r="V12" s="14"/>
      <c r="W12" s="35"/>
      <c r="Y12" s="38">
        <v>334121.40999999997</v>
      </c>
      <c r="Z12" s="38"/>
      <c r="AA12" s="38">
        <v>334121.40999999997</v>
      </c>
      <c r="AB12" s="19"/>
      <c r="AC12" s="47"/>
      <c r="AD12" s="15"/>
      <c r="AE12" s="44" t="s">
        <v>43</v>
      </c>
    </row>
    <row r="13" spans="1:35" x14ac:dyDescent="0.3">
      <c r="A13" s="20"/>
      <c r="B13" s="21" t="s">
        <v>26</v>
      </c>
      <c r="C13" s="22"/>
      <c r="D13" s="23"/>
      <c r="E13" s="24"/>
      <c r="F13" s="2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>
        <f>SUM(AA6:AA12)</f>
        <v>1924520.41</v>
      </c>
      <c r="AB13" s="18">
        <f>AA13/E6</f>
        <v>0.7552093421037982</v>
      </c>
      <c r="AC13" s="47"/>
      <c r="AD13" s="15"/>
      <c r="AE13" s="14"/>
    </row>
    <row r="14" spans="1:35" ht="29.4" thickBot="1" x14ac:dyDescent="0.35">
      <c r="A14" s="26"/>
      <c r="B14" s="27" t="s">
        <v>37</v>
      </c>
      <c r="C14" s="28"/>
      <c r="D14" s="28"/>
      <c r="E14" s="29">
        <f>E6</f>
        <v>2548327.0700000003</v>
      </c>
      <c r="F14" s="28"/>
      <c r="G14" s="30">
        <f t="shared" ref="G14:Z14" si="0">SUM(G6:G13)</f>
        <v>0</v>
      </c>
      <c r="H14" s="30">
        <f t="shared" si="0"/>
        <v>0</v>
      </c>
      <c r="I14" s="30">
        <f t="shared" si="0"/>
        <v>1131895</v>
      </c>
      <c r="J14" s="30">
        <f t="shared" si="0"/>
        <v>334000</v>
      </c>
      <c r="K14" s="30">
        <f t="shared" si="0"/>
        <v>0</v>
      </c>
      <c r="L14" s="30">
        <f t="shared" si="0"/>
        <v>519070</v>
      </c>
      <c r="M14" s="30">
        <f t="shared" si="0"/>
        <v>606946.40999999992</v>
      </c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174000</v>
      </c>
      <c r="R14" s="30">
        <f t="shared" si="0"/>
        <v>126350</v>
      </c>
      <c r="S14" s="30">
        <f t="shared" si="0"/>
        <v>183094</v>
      </c>
      <c r="T14" s="30">
        <f t="shared" si="0"/>
        <v>0</v>
      </c>
      <c r="U14" s="30">
        <f t="shared" si="0"/>
        <v>136380</v>
      </c>
      <c r="V14" s="30">
        <f t="shared" si="0"/>
        <v>0</v>
      </c>
      <c r="W14" s="30">
        <f t="shared" si="0"/>
        <v>0</v>
      </c>
      <c r="X14" s="30">
        <f t="shared" si="0"/>
        <v>0</v>
      </c>
      <c r="Y14" s="30">
        <f t="shared" si="0"/>
        <v>517215.41</v>
      </c>
      <c r="Z14" s="30">
        <f t="shared" si="0"/>
        <v>102265</v>
      </c>
      <c r="AA14" s="31">
        <f>N14+M14+L14+K14+J14+I14+H14+G14</f>
        <v>2591911.41</v>
      </c>
      <c r="AB14" s="32"/>
      <c r="AC14" s="30">
        <f>SUM(AC6:AC13)</f>
        <v>25</v>
      </c>
      <c r="AD14" s="34">
        <f>SUM(AD6:AD13)</f>
        <v>1367197</v>
      </c>
      <c r="AE14" s="14"/>
    </row>
  </sheetData>
  <mergeCells count="13">
    <mergeCell ref="AD4:AD5"/>
    <mergeCell ref="AE4:AE5"/>
    <mergeCell ref="A4:A5"/>
    <mergeCell ref="B4:B5"/>
    <mergeCell ref="C4:C5"/>
    <mergeCell ref="D4:D5"/>
    <mergeCell ref="AA4:AA5"/>
    <mergeCell ref="AC4:AC5"/>
    <mergeCell ref="A6:A12"/>
    <mergeCell ref="B6:B12"/>
    <mergeCell ref="C6:C12"/>
    <mergeCell ref="D6:D12"/>
    <mergeCell ref="E6:E12"/>
  </mergeCells>
  <conditionalFormatting sqref="AB4:AB14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hyperlinks>
    <hyperlink ref="D6" r:id="rId1" xr:uid="{00000000-0004-0000-0000-000000000000}"/>
  </hyperlinks>
  <pageMargins left="0.35" right="0.2" top="0.75" bottom="0.75" header="0.3" footer="0.3"/>
  <pageSetup paperSize="9" scale="5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AB4:AB14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User</cp:lastModifiedBy>
  <cp:lastPrinted>2018-09-24T11:00:42Z</cp:lastPrinted>
  <dcterms:created xsi:type="dcterms:W3CDTF">2018-01-04T10:11:56Z</dcterms:created>
  <dcterms:modified xsi:type="dcterms:W3CDTF">2018-11-28T11:16:05Z</dcterms:modified>
</cp:coreProperties>
</file>