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CRISTINA\01_GAL\00_GAL 2014-2020\00_implementare 2014-2020\0_CDRJ, MADR, OJFIR\CDRJ\calendar\2023\"/>
    </mc:Choice>
  </mc:AlternateContent>
  <xr:revisionPtr revIDLastSave="0" documentId="13_ncr:1_{291F3747-EC2C-4941-8D28-840194FA7FAC}" xr6:coauthVersionLast="47" xr6:coauthVersionMax="47" xr10:uidLastSave="{00000000-0000-0000-0000-000000000000}"/>
  <bookViews>
    <workbookView xWindow="20" yWindow="20" windowWidth="19180" windowHeight="1006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C16" i="1" l="1"/>
  <c r="CD12" i="1"/>
  <c r="CA14" i="1"/>
  <c r="CA13" i="1"/>
  <c r="BV16" i="1"/>
  <c r="BP16" i="1"/>
  <c r="BR16" i="1"/>
  <c r="BS16" i="1"/>
  <c r="E13" i="1"/>
  <c r="E6" i="1"/>
  <c r="CA8" i="1"/>
  <c r="CA6" i="1"/>
  <c r="CD6" i="1" l="1"/>
  <c r="BG16" i="1"/>
  <c r="BF16" i="1"/>
  <c r="AZ16" i="1"/>
  <c r="AX16" i="1"/>
  <c r="AT16" i="1"/>
  <c r="AS16" i="1"/>
  <c r="AR16" i="1"/>
  <c r="AK16" i="1"/>
  <c r="CD10" i="1"/>
  <c r="CA15" i="1" l="1"/>
  <c r="CB15" i="1" s="1"/>
  <c r="AY12" i="1"/>
  <c r="AY16" i="1" s="1"/>
  <c r="CD7" i="1" l="1"/>
  <c r="CD8" i="1" l="1"/>
  <c r="CD16" i="1" s="1"/>
  <c r="AF16" i="1" l="1"/>
  <c r="AG16" i="1"/>
  <c r="AH16" i="1"/>
  <c r="AE16" i="1"/>
  <c r="AD16" i="1" l="1"/>
  <c r="AB16" i="1"/>
  <c r="O16" i="1" l="1"/>
  <c r="P16" i="1"/>
  <c r="Q16" i="1"/>
  <c r="R16" i="1"/>
  <c r="S16" i="1"/>
  <c r="T16" i="1"/>
  <c r="U16" i="1"/>
  <c r="V16" i="1"/>
  <c r="W16" i="1"/>
  <c r="X16" i="1"/>
  <c r="Y16" i="1"/>
  <c r="Z16" i="1"/>
  <c r="CA16" i="1" l="1"/>
  <c r="N16" i="1"/>
  <c r="M16" i="1"/>
  <c r="L16" i="1"/>
  <c r="K16" i="1"/>
  <c r="J16" i="1"/>
  <c r="I16" i="1"/>
  <c r="H16" i="1"/>
  <c r="G16" i="1"/>
  <c r="E16" i="1"/>
</calcChain>
</file>

<file path=xl/sharedStrings.xml><?xml version="1.0" encoding="utf-8"?>
<sst xmlns="http://schemas.openxmlformats.org/spreadsheetml/2006/main" count="162" uniqueCount="58">
  <si>
    <t>Nr.crt</t>
  </si>
  <si>
    <t>Denumire GAL</t>
  </si>
  <si>
    <t>Județul</t>
  </si>
  <si>
    <t xml:space="preserve">PAGINA DE INTERNET GAL 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</si>
  <si>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</si>
  <si>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</si>
  <si>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</si>
  <si>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</si>
  <si>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</si>
  <si>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</si>
  <si>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</si>
  <si>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</si>
  <si>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</si>
  <si>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</si>
  <si>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</si>
  <si>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</si>
  <si>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 xml:space="preserve">Nr. proiecte selectate la nivelul GAL </t>
  </si>
  <si>
    <t>Valoarea proiectelor selectate</t>
  </si>
  <si>
    <t>OBSERVATII</t>
  </si>
  <si>
    <t>Alocarea Financiară a SDL</t>
  </si>
  <si>
    <t>Măsura</t>
  </si>
  <si>
    <t>Suma Lansată (2017)</t>
  </si>
  <si>
    <t>Suma ce  va fi Lansată (2017)</t>
  </si>
  <si>
    <t>Suma ce  va fi Lansată (2018)</t>
  </si>
  <si>
    <t>Procent din Alocarea Financiară a SDL</t>
  </si>
  <si>
    <t>TOTAL</t>
  </si>
  <si>
    <t>M3/6A</t>
  </si>
  <si>
    <t>M5/6B</t>
  </si>
  <si>
    <t>M1/2A</t>
  </si>
  <si>
    <t>M4/6A</t>
  </si>
  <si>
    <t>M6/6B</t>
  </si>
  <si>
    <t>M2/2B</t>
  </si>
  <si>
    <t>"Asociația Transilvană Brașov Nord"</t>
  </si>
  <si>
    <t>Brașov</t>
  </si>
  <si>
    <t xml:space="preserve">www.galatbn.ro </t>
  </si>
  <si>
    <t>TOTAL GENERAL</t>
  </si>
  <si>
    <t>Suma ce  va fi Lansată (2019)</t>
  </si>
  <si>
    <t xml:space="preserve">Total Sumă Lansată  pe Măsuri </t>
  </si>
  <si>
    <t>Suma ce  va fi Lansată (2020)</t>
  </si>
  <si>
    <t xml:space="preserve">DECEMBRIE </t>
  </si>
  <si>
    <t>Suma ce  va fi Lansată (2021)</t>
  </si>
  <si>
    <t>Au fost semnate 11  contracte de finantare cu o valoare totala de 375.000 de euro.</t>
  </si>
  <si>
    <t>Au fost semnate 2 contracte de finanțare, iar economiile inregistrate au fost distribuite catre alte masuri.</t>
  </si>
  <si>
    <t>OTCOMBRIE</t>
  </si>
  <si>
    <t>Suma ce  va fi Lansată (2022)</t>
  </si>
  <si>
    <t>A fost selectat un proiect cu o valoare de 40.000 de euro, care este in etapa de semnare a contractului.</t>
  </si>
  <si>
    <t>A fost semnat un contract de finanțare</t>
  </si>
  <si>
    <t>M3/6A - EURI</t>
  </si>
  <si>
    <t>M6/6B - EURI</t>
  </si>
  <si>
    <t>678.126,07</t>
  </si>
  <si>
    <t>IANUARIE 23</t>
  </si>
  <si>
    <t>Calendar apeluri de selecție 2023</t>
  </si>
  <si>
    <t>M7/6A</t>
  </si>
  <si>
    <t>FEBRUARIE 23</t>
  </si>
  <si>
    <t xml:space="preserve">24.557,41 </t>
  </si>
  <si>
    <t>MARTIE 23</t>
  </si>
  <si>
    <t>APRILIE 23</t>
  </si>
  <si>
    <t>Au fost semnate 11 contracte de finantare. Au fost selectate 6 proiecte, cu o valoare totala de 164.866,82 de 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</si>
</sst>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/>
    <xf numFmtId="3" fontId="6" fillId="6" borderId="13" xfId="2" applyNumberFormat="1" applyFont="1" applyFill="1" applyBorder="1" applyAlignment="1">
      <alignment horizontal="center" vertical="center" wrapText="1"/>
    </xf>
    <xf numFmtId="10" fontId="5" fillId="6" borderId="19" xfId="0" applyNumberFormat="1" applyFont="1" applyFill="1" applyBorder="1" applyAlignment="1">
      <alignment horizontal="center" vertical="center" wrapText="1"/>
    </xf>
    <xf numFmtId="0" fontId="6" fillId="6" borderId="0" xfId="2" applyFont="1" applyFill="1" applyBorder="1" applyAlignment="1">
      <alignment horizontal="center" vertical="center" wrapText="1"/>
    </xf>
    <xf numFmtId="0" fontId="6" fillId="6" borderId="19" xfId="2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/>
    </xf>
    <xf numFmtId="0" fontId="6" fillId="7" borderId="21" xfId="2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8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4" fontId="9" fillId="0" borderId="13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/>
    </xf>
    <xf numFmtId="4" fontId="9" fillId="5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7" borderId="21" xfId="0" applyNumberFormat="1" applyFont="1" applyFill="1" applyBorder="1" applyAlignment="1">
      <alignment horizontal="center" vertical="center"/>
    </xf>
    <xf numFmtId="3" fontId="9" fillId="7" borderId="21" xfId="0" applyNumberFormat="1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/>
    </xf>
    <xf numFmtId="3" fontId="6" fillId="7" borderId="21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/>
    <xf numFmtId="4" fontId="9" fillId="7" borderId="21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3" fontId="5" fillId="4" borderId="25" xfId="0" applyNumberFormat="1" applyFont="1" applyFill="1" applyBorder="1" applyAlignment="1">
      <alignment horizontal="center" vertical="center"/>
    </xf>
    <xf numFmtId="3" fontId="5" fillId="4" borderId="26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3" fontId="5" fillId="4" borderId="19" xfId="0" applyNumberFormat="1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wrapText="1"/>
    </xf>
    <xf numFmtId="4" fontId="9" fillId="5" borderId="13" xfId="2" applyNumberFormat="1" applyFont="1" applyFill="1" applyBorder="1" applyAlignment="1">
      <alignment horizontal="center" vertical="center" wrapText="1"/>
    </xf>
    <xf numFmtId="0" fontId="13" fillId="0" borderId="13" xfId="0" applyFont="1" applyBorder="1"/>
    <xf numFmtId="4" fontId="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0" fontId="13" fillId="7" borderId="21" xfId="0" applyFont="1" applyFill="1" applyBorder="1" applyAlignment="1">
      <alignment horizontal="center" vertical="center"/>
    </xf>
    <xf numFmtId="3" fontId="13" fillId="7" borderId="21" xfId="0" applyNumberFormat="1" applyFont="1" applyFill="1" applyBorder="1" applyAlignment="1">
      <alignment horizontal="center" vertical="center"/>
    </xf>
    <xf numFmtId="3" fontId="10" fillId="7" borderId="21" xfId="0" applyNumberFormat="1" applyFont="1" applyFill="1" applyBorder="1" applyAlignment="1">
      <alignment horizontal="center" vertical="center"/>
    </xf>
    <xf numFmtId="4" fontId="11" fillId="5" borderId="13" xfId="2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6" fillId="6" borderId="13" xfId="2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/>
    </xf>
    <xf numFmtId="3" fontId="5" fillId="4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vertical="center" wrapText="1"/>
    </xf>
    <xf numFmtId="0" fontId="5" fillId="6" borderId="29" xfId="0" applyFont="1" applyFill="1" applyBorder="1" applyAlignment="1">
      <alignment horizontal="center" vertical="center"/>
    </xf>
    <xf numFmtId="0" fontId="9" fillId="0" borderId="28" xfId="0" applyFont="1" applyBorder="1"/>
    <xf numFmtId="4" fontId="9" fillId="7" borderId="3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5" borderId="13" xfId="2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0" borderId="10" xfId="0" applyFont="1" applyBorder="1"/>
    <xf numFmtId="0" fontId="9" fillId="0" borderId="0" xfId="0" applyFont="1" applyBorder="1"/>
    <xf numFmtId="4" fontId="6" fillId="7" borderId="21" xfId="0" applyNumberFormat="1" applyFont="1" applyFill="1" applyBorder="1" applyAlignment="1">
      <alignment horizontal="center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/>
    </xf>
    <xf numFmtId="3" fontId="5" fillId="4" borderId="24" xfId="0" applyNumberFormat="1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" fontId="6" fillId="5" borderId="17" xfId="2" applyNumberFormat="1" applyFont="1" applyFill="1" applyBorder="1" applyAlignment="1">
      <alignment horizontal="center" vertical="center" wrapText="1"/>
    </xf>
    <xf numFmtId="4" fontId="6" fillId="5" borderId="11" xfId="2" applyNumberFormat="1" applyFont="1" applyFill="1" applyBorder="1" applyAlignment="1">
      <alignment horizontal="center" vertical="center" wrapText="1"/>
    </xf>
    <xf numFmtId="4" fontId="6" fillId="5" borderId="10" xfId="2" applyNumberFormat="1" applyFont="1" applyFill="1" applyBorder="1" applyAlignment="1">
      <alignment horizontal="center" vertical="center" wrapText="1"/>
    </xf>
    <xf numFmtId="0" fontId="7" fillId="5" borderId="17" xfId="3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6" fillId="5" borderId="17" xfId="2" applyFont="1" applyFill="1" applyBorder="1" applyAlignment="1">
      <alignment horizontal="center" vertical="center" wrapText="1"/>
    </xf>
    <xf numFmtId="0" fontId="6" fillId="5" borderId="11" xfId="2" applyFont="1" applyFill="1" applyBorder="1" applyAlignment="1">
      <alignment horizontal="center" vertical="center" wrapText="1"/>
    </xf>
    <xf numFmtId="0" fontId="9" fillId="5" borderId="17" xfId="2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4" fontId="12" fillId="2" borderId="3" xfId="1" applyNumberFormat="1" applyFont="1" applyBorder="1" applyAlignment="1">
      <alignment horizontal="center" vertical="center" wrapText="1"/>
    </xf>
    <xf numFmtId="4" fontId="12" fillId="2" borderId="11" xfId="1" applyNumberFormat="1" applyFont="1" applyBorder="1" applyAlignment="1">
      <alignment horizontal="center" vertical="center" wrapText="1"/>
    </xf>
    <xf numFmtId="0" fontId="12" fillId="2" borderId="8" xfId="1" applyFont="1" applyBorder="1" applyAlignment="1">
      <alignment horizontal="center" vertical="center" wrapText="1"/>
    </xf>
    <xf numFmtId="0" fontId="12" fillId="2" borderId="14" xfId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12" fillId="2" borderId="3" xfId="1" applyFont="1" applyBorder="1" applyAlignment="1">
      <alignment horizontal="center" vertical="center" wrapText="1"/>
    </xf>
    <xf numFmtId="0" fontId="12" fillId="2" borderId="11" xfId="1" applyFont="1" applyBorder="1" applyAlignment="1">
      <alignment horizontal="center" vertical="center" wrapText="1"/>
    </xf>
    <xf numFmtId="3" fontId="5" fillId="4" borderId="23" xfId="0" applyNumberFormat="1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0" fontId="12" fillId="2" borderId="2" xfId="1" applyFont="1" applyBorder="1" applyAlignment="1">
      <alignment horizontal="center" vertical="center" wrapText="1"/>
    </xf>
    <xf numFmtId="0" fontId="12" fillId="2" borderId="15" xfId="1" applyFont="1" applyBorder="1" applyAlignment="1">
      <alignment horizontal="center" vertical="center" wrapText="1"/>
    </xf>
  </cellXfs>
  <cellStyles count="7">
    <cellStyle name="Bad" xfId="1" builtinId="27"/>
    <cellStyle name="Hyperlink" xfId="3" builtinId="8"/>
    <cellStyle name="Hyperlink 2" xfId="5" xr:uid="{00000000-0005-0000-0000-000002000000}"/>
    <cellStyle name="Hyperlink 3" xfId="6" xr:uid="{00000000-0005-0000-0000-000003000000}"/>
    <cellStyle name="Input" xfId="2" builtinId="20"/>
    <cellStyle name="Normal" xfId="0" builtinId="0"/>
    <cellStyle name="Normal 18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NA/01_GAL/00_GAL%202014-2020/00_implementare%202014-2020/modificari%20sdl/11_modificare%20TRANZITIE/documente%20pentru%20cdrj/de%20trimis%20pe%20mail/Plan%20financiar_ATB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ADR"/>
      <sheetName val="EURI"/>
    </sheetNames>
    <sheetDataSet>
      <sheetData sheetId="0">
        <row r="4">
          <cell r="C4">
            <v>3143493.3</v>
          </cell>
        </row>
      </sheetData>
      <sheetData sheetId="1">
        <row r="4">
          <cell r="C4">
            <v>131032.17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latbn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I23"/>
  <sheetViews>
    <sheetView tabSelected="1" topLeftCell="BK1" zoomScale="54" zoomScaleNormal="54" workbookViewId="0">
      <selection activeCell="BP7" sqref="BP7"/>
    </sheetView>
  </sheetViews>
  <sheetFormatPr defaultRowHeight="14.5" x14ac:dyDescent="0.35"/>
  <cols>
    <col min="5" max="5" width="14" customWidth="1"/>
    <col min="6" max="6" width="12.81640625" customWidth="1"/>
    <col min="7" max="8" width="0" hidden="1" customWidth="1"/>
    <col min="9" max="9" width="10.81640625" hidden="1" customWidth="1"/>
    <col min="10" max="10" width="11.1796875" hidden="1" customWidth="1"/>
    <col min="11" max="11" width="11" hidden="1" customWidth="1"/>
    <col min="12" max="13" width="0" hidden="1" customWidth="1"/>
    <col min="14" max="14" width="11.1796875" hidden="1" customWidth="1"/>
    <col min="15" max="15" width="10.1796875" hidden="1" customWidth="1"/>
    <col min="16" max="16" width="12.81640625" hidden="1" customWidth="1"/>
    <col min="17" max="17" width="15.26953125" hidden="1" customWidth="1"/>
    <col min="18" max="18" width="13.1796875" hidden="1" customWidth="1"/>
    <col min="19" max="19" width="15.7265625" hidden="1" customWidth="1"/>
    <col min="20" max="20" width="12.7265625" hidden="1" customWidth="1"/>
    <col min="21" max="21" width="10.81640625" hidden="1" customWidth="1"/>
    <col min="22" max="22" width="12.54296875" hidden="1" customWidth="1"/>
    <col min="23" max="23" width="10.7265625" hidden="1" customWidth="1"/>
    <col min="24" max="24" width="11" hidden="1" customWidth="1"/>
    <col min="25" max="25" width="12.54296875" hidden="1" customWidth="1"/>
    <col min="26" max="30" width="10.54296875" hidden="1" customWidth="1"/>
    <col min="31" max="31" width="12" hidden="1" customWidth="1"/>
    <col min="32" max="34" width="12.81640625" hidden="1" customWidth="1"/>
    <col min="35" max="49" width="14.26953125" hidden="1" customWidth="1"/>
    <col min="50" max="51" width="16.26953125" hidden="1" customWidth="1"/>
    <col min="52" max="52" width="14.81640625" hidden="1" customWidth="1"/>
    <col min="53" max="53" width="15.26953125" hidden="1" customWidth="1"/>
    <col min="54" max="54" width="15.1796875" hidden="1" customWidth="1"/>
    <col min="55" max="56" width="14.81640625" hidden="1" customWidth="1"/>
    <col min="57" max="57" width="15.54296875" hidden="1" customWidth="1"/>
    <col min="58" max="62" width="15.453125" hidden="1" customWidth="1"/>
    <col min="63" max="78" width="15.453125" customWidth="1"/>
    <col min="79" max="79" width="12.7265625" customWidth="1"/>
    <col min="80" max="80" width="13.7265625" customWidth="1"/>
    <col min="81" max="81" width="9.1796875" style="10"/>
    <col min="82" max="82" width="15.1796875" customWidth="1"/>
    <col min="83" max="83" width="22.54296875" customWidth="1"/>
    <col min="86" max="86" width="10.81640625" bestFit="1" customWidth="1"/>
    <col min="87" max="87" width="17.1796875" customWidth="1"/>
  </cols>
  <sheetData>
    <row r="2" spans="1:87" ht="26" x14ac:dyDescent="0.6">
      <c r="A2" s="8" t="s">
        <v>51</v>
      </c>
      <c r="B2" s="8"/>
      <c r="C2" s="8"/>
      <c r="D2" s="8"/>
    </row>
    <row r="3" spans="1:87" ht="15" thickBot="1" x14ac:dyDescent="0.4"/>
    <row r="4" spans="1:87" x14ac:dyDescent="0.35">
      <c r="A4" s="96" t="s">
        <v>0</v>
      </c>
      <c r="B4" s="98" t="s">
        <v>1</v>
      </c>
      <c r="C4" s="98" t="s">
        <v>2</v>
      </c>
      <c r="D4" s="100" t="s">
        <v>3</v>
      </c>
      <c r="E4" s="27"/>
      <c r="F4" s="28"/>
      <c r="G4" s="29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11</v>
      </c>
      <c r="O4" s="30" t="s">
        <v>12</v>
      </c>
      <c r="P4" s="30" t="s">
        <v>13</v>
      </c>
      <c r="Q4" s="30" t="s">
        <v>14</v>
      </c>
      <c r="R4" s="30" t="s">
        <v>15</v>
      </c>
      <c r="S4" s="30" t="s">
        <v>4</v>
      </c>
      <c r="T4" s="30" t="s">
        <v>5</v>
      </c>
      <c r="U4" s="30" t="s">
        <v>6</v>
      </c>
      <c r="V4" s="30" t="s">
        <v>7</v>
      </c>
      <c r="W4" s="30" t="s">
        <v>8</v>
      </c>
      <c r="X4" s="30" t="s">
        <v>9</v>
      </c>
      <c r="Y4" s="30" t="s">
        <v>10</v>
      </c>
      <c r="Z4" s="30" t="s">
        <v>11</v>
      </c>
      <c r="AA4" s="30" t="s">
        <v>12</v>
      </c>
      <c r="AB4" s="31" t="s">
        <v>13</v>
      </c>
      <c r="AC4" s="31" t="s">
        <v>14</v>
      </c>
      <c r="AD4" s="31" t="s">
        <v>15</v>
      </c>
      <c r="AE4" s="31" t="s">
        <v>4</v>
      </c>
      <c r="AF4" s="31" t="s">
        <v>5</v>
      </c>
      <c r="AG4" s="31" t="s">
        <v>6</v>
      </c>
      <c r="AH4" s="31" t="s">
        <v>7</v>
      </c>
      <c r="AI4" s="31" t="s">
        <v>8</v>
      </c>
      <c r="AJ4" s="31" t="s">
        <v>9</v>
      </c>
      <c r="AK4" s="31" t="s">
        <v>10</v>
      </c>
      <c r="AL4" s="31" t="s">
        <v>11</v>
      </c>
      <c r="AM4" s="31" t="s">
        <v>12</v>
      </c>
      <c r="AN4" s="31" t="s">
        <v>13</v>
      </c>
      <c r="AO4" s="31" t="s">
        <v>14</v>
      </c>
      <c r="AP4" s="31" t="s">
        <v>15</v>
      </c>
      <c r="AQ4" s="54" t="s">
        <v>4</v>
      </c>
      <c r="AR4" s="54" t="s">
        <v>5</v>
      </c>
      <c r="AS4" s="55" t="s">
        <v>6</v>
      </c>
      <c r="AT4" s="32" t="s">
        <v>7</v>
      </c>
      <c r="AU4" s="32" t="s">
        <v>8</v>
      </c>
      <c r="AV4" s="32" t="s">
        <v>9</v>
      </c>
      <c r="AW4" s="33" t="s">
        <v>10</v>
      </c>
      <c r="AX4" s="54" t="s">
        <v>39</v>
      </c>
      <c r="AY4" s="54" t="s">
        <v>12</v>
      </c>
      <c r="AZ4" s="54" t="s">
        <v>13</v>
      </c>
      <c r="BA4" s="54" t="s">
        <v>14</v>
      </c>
      <c r="BB4" s="54" t="s">
        <v>15</v>
      </c>
      <c r="BC4" s="54" t="s">
        <v>4</v>
      </c>
      <c r="BD4" s="54" t="s">
        <v>5</v>
      </c>
      <c r="BE4" s="54" t="s">
        <v>6</v>
      </c>
      <c r="BF4" s="54" t="s">
        <v>7</v>
      </c>
      <c r="BG4" s="54" t="s">
        <v>8</v>
      </c>
      <c r="BH4" s="31" t="s">
        <v>43</v>
      </c>
      <c r="BI4" s="54" t="s">
        <v>10</v>
      </c>
      <c r="BJ4" s="54" t="s">
        <v>11</v>
      </c>
      <c r="BK4" s="54" t="s">
        <v>12</v>
      </c>
      <c r="BL4" s="54" t="s">
        <v>13</v>
      </c>
      <c r="BM4" s="54" t="s">
        <v>14</v>
      </c>
      <c r="BN4" s="54" t="s">
        <v>15</v>
      </c>
      <c r="BO4" s="54" t="s">
        <v>4</v>
      </c>
      <c r="BP4" s="54" t="s">
        <v>5</v>
      </c>
      <c r="BQ4" s="54" t="s">
        <v>6</v>
      </c>
      <c r="BR4" s="54" t="s">
        <v>7</v>
      </c>
      <c r="BS4" s="54" t="s">
        <v>8</v>
      </c>
      <c r="BT4" s="54" t="s">
        <v>9</v>
      </c>
      <c r="BU4" s="54" t="s">
        <v>10</v>
      </c>
      <c r="BV4" s="54" t="s">
        <v>11</v>
      </c>
      <c r="BW4" s="76" t="s">
        <v>50</v>
      </c>
      <c r="BX4" s="76" t="s">
        <v>53</v>
      </c>
      <c r="BY4" s="80" t="s">
        <v>55</v>
      </c>
      <c r="BZ4" s="79" t="s">
        <v>56</v>
      </c>
      <c r="CA4" s="102" t="s">
        <v>37</v>
      </c>
      <c r="CB4" s="34"/>
      <c r="CC4" s="104" t="s">
        <v>16</v>
      </c>
      <c r="CD4" s="92" t="s">
        <v>17</v>
      </c>
      <c r="CE4" s="94" t="s">
        <v>18</v>
      </c>
    </row>
    <row r="5" spans="1:87" ht="58" x14ac:dyDescent="0.35">
      <c r="A5" s="97"/>
      <c r="B5" s="99"/>
      <c r="C5" s="99"/>
      <c r="D5" s="101"/>
      <c r="E5" s="35" t="s">
        <v>19</v>
      </c>
      <c r="F5" s="36" t="s">
        <v>20</v>
      </c>
      <c r="G5" s="37" t="s">
        <v>21</v>
      </c>
      <c r="H5" s="37" t="s">
        <v>21</v>
      </c>
      <c r="I5" s="37" t="s">
        <v>22</v>
      </c>
      <c r="J5" s="37" t="s">
        <v>22</v>
      </c>
      <c r="K5" s="37" t="s">
        <v>22</v>
      </c>
      <c r="L5" s="37" t="s">
        <v>22</v>
      </c>
      <c r="M5" s="37" t="s">
        <v>22</v>
      </c>
      <c r="N5" s="37" t="s">
        <v>22</v>
      </c>
      <c r="O5" s="37" t="s">
        <v>23</v>
      </c>
      <c r="P5" s="37" t="s">
        <v>23</v>
      </c>
      <c r="Q5" s="37" t="s">
        <v>23</v>
      </c>
      <c r="R5" s="37" t="s">
        <v>23</v>
      </c>
      <c r="S5" s="37" t="s">
        <v>23</v>
      </c>
      <c r="T5" s="37" t="s">
        <v>23</v>
      </c>
      <c r="U5" s="37" t="s">
        <v>23</v>
      </c>
      <c r="V5" s="37" t="s">
        <v>23</v>
      </c>
      <c r="W5" s="37" t="s">
        <v>23</v>
      </c>
      <c r="X5" s="37" t="s">
        <v>23</v>
      </c>
      <c r="Y5" s="37" t="s">
        <v>23</v>
      </c>
      <c r="Z5" s="37" t="s">
        <v>23</v>
      </c>
      <c r="AA5" s="37" t="s">
        <v>36</v>
      </c>
      <c r="AB5" s="37" t="s">
        <v>36</v>
      </c>
      <c r="AC5" s="37" t="s">
        <v>36</v>
      </c>
      <c r="AD5" s="37" t="s">
        <v>36</v>
      </c>
      <c r="AE5" s="37" t="s">
        <v>36</v>
      </c>
      <c r="AF5" s="37" t="s">
        <v>36</v>
      </c>
      <c r="AG5" s="37" t="s">
        <v>36</v>
      </c>
      <c r="AH5" s="37" t="s">
        <v>36</v>
      </c>
      <c r="AI5" s="38" t="s">
        <v>36</v>
      </c>
      <c r="AJ5" s="38" t="s">
        <v>36</v>
      </c>
      <c r="AK5" s="38" t="s">
        <v>36</v>
      </c>
      <c r="AL5" s="38" t="s">
        <v>36</v>
      </c>
      <c r="AM5" s="38" t="s">
        <v>38</v>
      </c>
      <c r="AN5" s="38" t="s">
        <v>38</v>
      </c>
      <c r="AO5" s="38" t="s">
        <v>38</v>
      </c>
      <c r="AP5" s="38" t="s">
        <v>38</v>
      </c>
      <c r="AQ5" s="38" t="s">
        <v>38</v>
      </c>
      <c r="AR5" s="38" t="s">
        <v>38</v>
      </c>
      <c r="AS5" s="39" t="s">
        <v>38</v>
      </c>
      <c r="AT5" s="38" t="s">
        <v>38</v>
      </c>
      <c r="AU5" s="38" t="s">
        <v>38</v>
      </c>
      <c r="AV5" s="38" t="s">
        <v>38</v>
      </c>
      <c r="AW5" s="39" t="s">
        <v>38</v>
      </c>
      <c r="AX5" s="38" t="s">
        <v>38</v>
      </c>
      <c r="AY5" s="38" t="s">
        <v>40</v>
      </c>
      <c r="AZ5" s="38" t="s">
        <v>40</v>
      </c>
      <c r="BA5" s="38" t="s">
        <v>40</v>
      </c>
      <c r="BB5" s="38" t="s">
        <v>40</v>
      </c>
      <c r="BC5" s="38" t="s">
        <v>40</v>
      </c>
      <c r="BD5" s="38" t="s">
        <v>40</v>
      </c>
      <c r="BE5" s="38" t="s">
        <v>40</v>
      </c>
      <c r="BF5" s="38" t="s">
        <v>40</v>
      </c>
      <c r="BG5" s="38" t="s">
        <v>40</v>
      </c>
      <c r="BH5" s="38" t="s">
        <v>40</v>
      </c>
      <c r="BI5" s="38" t="s">
        <v>40</v>
      </c>
      <c r="BJ5" s="38" t="s">
        <v>40</v>
      </c>
      <c r="BK5" s="38" t="s">
        <v>44</v>
      </c>
      <c r="BL5" s="38"/>
      <c r="BM5" s="38"/>
      <c r="BN5" s="38"/>
      <c r="BO5" s="40"/>
      <c r="BP5" s="40"/>
      <c r="BQ5" s="38"/>
      <c r="BR5" s="38"/>
      <c r="BS5" s="38"/>
      <c r="BT5" s="38"/>
      <c r="BU5" s="38"/>
      <c r="BV5" s="38"/>
      <c r="BW5" s="75"/>
      <c r="BX5" s="77"/>
      <c r="BY5" s="78"/>
      <c r="BZ5" s="38"/>
      <c r="CA5" s="103"/>
      <c r="CB5" s="41" t="s">
        <v>24</v>
      </c>
      <c r="CC5" s="105"/>
      <c r="CD5" s="93"/>
      <c r="CE5" s="95"/>
    </row>
    <row r="6" spans="1:87" ht="72.650000000000006" customHeight="1" x14ac:dyDescent="0.35">
      <c r="A6" s="90">
        <v>42</v>
      </c>
      <c r="B6" s="88" t="s">
        <v>32</v>
      </c>
      <c r="C6" s="86" t="s">
        <v>33</v>
      </c>
      <c r="D6" s="84" t="s">
        <v>34</v>
      </c>
      <c r="E6" s="81">
        <f>[1]FEADR!$C$4</f>
        <v>3143493.3</v>
      </c>
      <c r="F6" s="64" t="s">
        <v>28</v>
      </c>
      <c r="G6" s="42"/>
      <c r="H6" s="15"/>
      <c r="I6" s="15">
        <v>272825</v>
      </c>
      <c r="J6" s="65"/>
      <c r="K6" s="15"/>
      <c r="L6" s="65"/>
      <c r="M6" s="15">
        <v>272825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44">
        <v>40000</v>
      </c>
      <c r="BH6" s="44"/>
      <c r="BI6" s="44"/>
      <c r="BJ6" s="44"/>
      <c r="BK6" s="44"/>
      <c r="BL6" s="45"/>
      <c r="BM6" s="45"/>
      <c r="BN6" s="45"/>
      <c r="BO6" s="45"/>
      <c r="BP6" s="45"/>
      <c r="BQ6" s="45"/>
      <c r="BR6" s="45"/>
      <c r="BS6" s="45"/>
      <c r="BT6" s="70"/>
      <c r="BU6" s="62"/>
      <c r="BV6" s="50"/>
      <c r="BW6" s="62"/>
      <c r="BX6" s="62">
        <v>80000</v>
      </c>
      <c r="BY6" s="62"/>
      <c r="BZ6" s="62"/>
      <c r="CA6" s="11">
        <f>258532.4+BG6</f>
        <v>298532.40000000002</v>
      </c>
      <c r="CB6" s="12"/>
      <c r="CC6" s="13">
        <v>5</v>
      </c>
      <c r="CD6" s="22">
        <f>267571+40000</f>
        <v>307571</v>
      </c>
      <c r="CE6" s="56" t="s">
        <v>45</v>
      </c>
    </row>
    <row r="7" spans="1:87" ht="74.5" customHeight="1" x14ac:dyDescent="0.35">
      <c r="A7" s="91"/>
      <c r="B7" s="89"/>
      <c r="C7" s="87"/>
      <c r="D7" s="85"/>
      <c r="E7" s="82"/>
      <c r="F7" s="64" t="s">
        <v>31</v>
      </c>
      <c r="G7" s="42"/>
      <c r="H7" s="15"/>
      <c r="I7" s="15"/>
      <c r="J7" s="15">
        <v>334000</v>
      </c>
      <c r="K7" s="15"/>
      <c r="L7" s="65"/>
      <c r="M7" s="15"/>
      <c r="N7" s="15"/>
      <c r="O7" s="15"/>
      <c r="P7" s="15"/>
      <c r="Q7" s="15">
        <v>174000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>
        <v>15876</v>
      </c>
      <c r="AC7" s="15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43"/>
      <c r="BM7" s="43"/>
      <c r="BN7" s="43"/>
      <c r="BO7" s="43"/>
      <c r="BP7" s="43"/>
      <c r="BQ7" s="43"/>
      <c r="BR7" s="43"/>
      <c r="BS7" s="51"/>
      <c r="BT7" s="70"/>
      <c r="BU7" s="13"/>
      <c r="BV7" s="71"/>
      <c r="BW7" s="13"/>
      <c r="BX7" s="13"/>
      <c r="BY7" s="13"/>
      <c r="BZ7" s="13"/>
      <c r="CA7" s="11">
        <v>375000</v>
      </c>
      <c r="CB7" s="12"/>
      <c r="CC7" s="13">
        <v>13</v>
      </c>
      <c r="CD7" s="14">
        <f>260000+170000+15000+30000</f>
        <v>475000</v>
      </c>
      <c r="CE7" s="57" t="s">
        <v>41</v>
      </c>
    </row>
    <row r="8" spans="1:87" x14ac:dyDescent="0.35">
      <c r="A8" s="91"/>
      <c r="B8" s="89"/>
      <c r="C8" s="87"/>
      <c r="D8" s="85"/>
      <c r="E8" s="82"/>
      <c r="F8" s="64" t="s">
        <v>26</v>
      </c>
      <c r="G8" s="42"/>
      <c r="H8" s="15"/>
      <c r="I8" s="15">
        <v>586350</v>
      </c>
      <c r="J8" s="15"/>
      <c r="K8" s="15"/>
      <c r="L8" s="15">
        <v>246350</v>
      </c>
      <c r="M8" s="15"/>
      <c r="N8" s="15"/>
      <c r="O8" s="15"/>
      <c r="P8" s="15"/>
      <c r="Q8" s="15"/>
      <c r="R8" s="15">
        <v>126350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66"/>
      <c r="AE8" s="46">
        <v>120000</v>
      </c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50"/>
      <c r="BT8" s="70"/>
      <c r="BU8" s="52"/>
      <c r="BV8" s="72"/>
      <c r="BW8" s="52"/>
      <c r="BX8" s="52"/>
      <c r="BY8" s="52"/>
      <c r="BZ8" s="72">
        <v>70000</v>
      </c>
      <c r="CA8" s="11">
        <f>586350-6350+AE8-50000</f>
        <v>650000</v>
      </c>
      <c r="CB8" s="12"/>
      <c r="CC8" s="13">
        <v>11</v>
      </c>
      <c r="CD8" s="14">
        <f>460000+120000+70000</f>
        <v>650000</v>
      </c>
      <c r="CE8" s="56"/>
    </row>
    <row r="9" spans="1:87" ht="98.5" customHeight="1" x14ac:dyDescent="0.35">
      <c r="A9" s="91"/>
      <c r="B9" s="89"/>
      <c r="C9" s="87"/>
      <c r="D9" s="85"/>
      <c r="E9" s="82"/>
      <c r="F9" s="64" t="s">
        <v>29</v>
      </c>
      <c r="G9" s="42"/>
      <c r="H9" s="15"/>
      <c r="I9" s="15">
        <v>272720</v>
      </c>
      <c r="J9" s="15"/>
      <c r="K9" s="15"/>
      <c r="L9" s="15">
        <v>272720</v>
      </c>
      <c r="M9" s="15"/>
      <c r="N9" s="15"/>
      <c r="O9" s="15"/>
      <c r="P9" s="15"/>
      <c r="Q9" s="15"/>
      <c r="R9" s="15"/>
      <c r="S9" s="15">
        <v>183094</v>
      </c>
      <c r="T9" s="15"/>
      <c r="U9" s="15"/>
      <c r="V9" s="15"/>
      <c r="W9" s="15"/>
      <c r="X9" s="68"/>
      <c r="Y9" s="15">
        <v>183094</v>
      </c>
      <c r="Z9" s="15"/>
      <c r="AA9" s="15"/>
      <c r="AB9" s="15"/>
      <c r="AC9" s="15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43"/>
      <c r="BM9" s="43"/>
      <c r="BN9" s="43"/>
      <c r="BO9" s="43"/>
      <c r="BP9" s="43"/>
      <c r="BQ9" s="43"/>
      <c r="BR9" s="43"/>
      <c r="BS9" s="51"/>
      <c r="BT9" s="70"/>
      <c r="BU9" s="63"/>
      <c r="BV9" s="73"/>
      <c r="BW9" s="63"/>
      <c r="BX9" s="63">
        <v>70497.179999999993</v>
      </c>
      <c r="BY9" s="73"/>
      <c r="BZ9" s="73"/>
      <c r="CA9" s="15">
        <v>174358.21</v>
      </c>
      <c r="CB9" s="12"/>
      <c r="CC9" s="13">
        <v>2</v>
      </c>
      <c r="CD9" s="14">
        <v>179594.39</v>
      </c>
      <c r="CE9" s="57" t="s">
        <v>42</v>
      </c>
      <c r="CH9" s="9"/>
      <c r="CI9" s="9"/>
    </row>
    <row r="10" spans="1:87" ht="29" x14ac:dyDescent="0.35">
      <c r="A10" s="91"/>
      <c r="B10" s="89"/>
      <c r="C10" s="87"/>
      <c r="D10" s="85"/>
      <c r="E10" s="82"/>
      <c r="F10" s="64" t="s">
        <v>30</v>
      </c>
      <c r="G10" s="42"/>
      <c r="H10" s="15"/>
      <c r="I10" s="15"/>
      <c r="J10" s="15"/>
      <c r="K10" s="15"/>
      <c r="L10" s="15"/>
      <c r="M10" s="15">
        <v>0</v>
      </c>
      <c r="N10" s="15"/>
      <c r="O10" s="15"/>
      <c r="P10" s="15"/>
      <c r="Q10" s="68"/>
      <c r="R10" s="15"/>
      <c r="S10" s="15"/>
      <c r="T10" s="15"/>
      <c r="U10" s="15">
        <v>136380</v>
      </c>
      <c r="V10" s="15"/>
      <c r="W10" s="15"/>
      <c r="X10" s="15"/>
      <c r="Y10" s="15"/>
      <c r="Z10" s="15"/>
      <c r="AA10" s="15"/>
      <c r="AB10" s="15"/>
      <c r="AC10" s="15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11">
        <v>100000</v>
      </c>
      <c r="AU10" s="11"/>
      <c r="AV10" s="11"/>
      <c r="AW10" s="11"/>
      <c r="AX10" s="11">
        <v>100000</v>
      </c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6"/>
      <c r="BM10" s="16"/>
      <c r="BN10" s="16"/>
      <c r="BO10" s="16"/>
      <c r="BP10" s="16"/>
      <c r="BQ10" s="16"/>
      <c r="BR10" s="26"/>
      <c r="BS10" s="26"/>
      <c r="BT10" s="16"/>
      <c r="BU10" s="16"/>
      <c r="BV10" s="16"/>
      <c r="BW10" s="16"/>
      <c r="BX10" s="11"/>
      <c r="BY10" s="16"/>
      <c r="BZ10" s="16"/>
      <c r="CA10" s="11">
        <v>88207.73</v>
      </c>
      <c r="CB10" s="12"/>
      <c r="CC10" s="13">
        <v>2</v>
      </c>
      <c r="CD10" s="14">
        <f>99999.88+88207.73</f>
        <v>188207.61</v>
      </c>
      <c r="CE10" s="57" t="s">
        <v>46</v>
      </c>
    </row>
    <row r="11" spans="1:87" ht="31" customHeight="1" x14ac:dyDescent="0.35">
      <c r="A11" s="91"/>
      <c r="B11" s="89"/>
      <c r="C11" s="87"/>
      <c r="D11" s="85"/>
      <c r="E11" s="82"/>
      <c r="F11" s="64" t="s">
        <v>52</v>
      </c>
      <c r="G11" s="42"/>
      <c r="H11" s="15"/>
      <c r="I11" s="15"/>
      <c r="J11" s="15"/>
      <c r="K11" s="15"/>
      <c r="L11" s="15"/>
      <c r="M11" s="15">
        <v>0</v>
      </c>
      <c r="N11" s="15"/>
      <c r="O11" s="15"/>
      <c r="P11" s="68"/>
      <c r="Q11" s="15"/>
      <c r="R11" s="15"/>
      <c r="S11" s="15"/>
      <c r="T11" s="15"/>
      <c r="U11" s="15"/>
      <c r="V11" s="6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68"/>
      <c r="AI11" s="66"/>
      <c r="AJ11" s="66"/>
      <c r="AK11" s="66"/>
      <c r="AL11" s="15"/>
      <c r="AM11" s="15"/>
      <c r="AN11" s="15"/>
      <c r="AO11" s="15"/>
      <c r="AP11" s="15"/>
      <c r="AQ11" s="15"/>
      <c r="AR11" s="15">
        <v>102265</v>
      </c>
      <c r="AS11" s="15"/>
      <c r="AT11" s="15"/>
      <c r="AU11" s="15"/>
      <c r="AV11" s="15"/>
      <c r="AW11" s="15"/>
      <c r="AX11" s="15"/>
      <c r="AY11" s="15"/>
      <c r="AZ11" s="15">
        <v>85000</v>
      </c>
      <c r="BA11" s="15"/>
      <c r="BB11" s="15"/>
      <c r="BC11" s="15"/>
      <c r="BD11" s="15"/>
      <c r="BE11" s="15"/>
      <c r="BF11" s="15"/>
      <c r="BG11" s="15"/>
      <c r="BH11" s="15"/>
      <c r="BI11" s="15"/>
      <c r="BJ11" s="11"/>
      <c r="BK11" s="11">
        <v>85000</v>
      </c>
      <c r="BL11" s="11"/>
      <c r="BM11" s="11"/>
      <c r="BN11" s="11"/>
      <c r="BO11" s="11"/>
      <c r="BP11" s="11">
        <v>85000</v>
      </c>
      <c r="BQ11" s="16"/>
      <c r="BR11" s="26"/>
      <c r="BS11" s="61">
        <v>85000</v>
      </c>
      <c r="BT11" s="16"/>
      <c r="BU11" s="16"/>
      <c r="BV11" s="16"/>
      <c r="BW11" s="11">
        <v>85000</v>
      </c>
      <c r="BX11" s="11"/>
      <c r="BY11" s="16"/>
      <c r="BZ11" s="16"/>
      <c r="CA11" s="11">
        <v>85000</v>
      </c>
      <c r="CB11" s="12"/>
      <c r="CC11" s="13">
        <v>1</v>
      </c>
      <c r="CD11" s="14">
        <v>84280.33</v>
      </c>
      <c r="CE11" s="74"/>
    </row>
    <row r="12" spans="1:87" ht="87" x14ac:dyDescent="0.35">
      <c r="A12" s="91"/>
      <c r="B12" s="89"/>
      <c r="C12" s="87"/>
      <c r="D12" s="85"/>
      <c r="E12" s="83"/>
      <c r="F12" s="64" t="s">
        <v>27</v>
      </c>
      <c r="G12" s="42"/>
      <c r="H12" s="15"/>
      <c r="I12" s="15"/>
      <c r="J12" s="15"/>
      <c r="K12" s="15"/>
      <c r="L12" s="15"/>
      <c r="M12" s="15">
        <v>334121.40999999997</v>
      </c>
      <c r="N12" s="15"/>
      <c r="O12" s="68"/>
      <c r="P12" s="15"/>
      <c r="Q12" s="15"/>
      <c r="R12" s="15"/>
      <c r="S12" s="15"/>
      <c r="T12" s="15"/>
      <c r="U12" s="15"/>
      <c r="V12" s="66"/>
      <c r="W12" s="15"/>
      <c r="X12" s="68"/>
      <c r="Y12" s="15">
        <v>334121.40999999997</v>
      </c>
      <c r="Z12" s="15"/>
      <c r="AA12" s="15"/>
      <c r="AB12" s="15"/>
      <c r="AC12" s="15"/>
      <c r="AD12" s="66"/>
      <c r="AE12" s="14">
        <v>230920.41</v>
      </c>
      <c r="AF12" s="14"/>
      <c r="AG12" s="14"/>
      <c r="AH12" s="14">
        <v>230920.41</v>
      </c>
      <c r="AI12" s="14"/>
      <c r="AJ12" s="22"/>
      <c r="AK12" s="22">
        <v>58013.72</v>
      </c>
      <c r="AL12" s="14"/>
      <c r="AM12" s="14"/>
      <c r="AN12" s="14"/>
      <c r="AO12" s="14"/>
      <c r="AP12" s="17"/>
      <c r="AQ12" s="17"/>
      <c r="AR12" s="17"/>
      <c r="AS12" s="17">
        <v>20073.72</v>
      </c>
      <c r="AT12" s="17"/>
      <c r="AU12" s="17"/>
      <c r="AV12" s="17"/>
      <c r="AW12" s="17"/>
      <c r="AX12" s="17"/>
      <c r="AY12" s="11">
        <f>20075.41+27146.39+484.77</f>
        <v>47706.57</v>
      </c>
      <c r="AZ12" s="17"/>
      <c r="BA12" s="17"/>
      <c r="BB12" s="17"/>
      <c r="BC12" s="17"/>
      <c r="BD12" s="17"/>
      <c r="BE12" s="17"/>
      <c r="BF12" s="11">
        <v>110877.83</v>
      </c>
      <c r="BG12" s="17"/>
      <c r="BH12" s="17"/>
      <c r="BI12" s="17"/>
      <c r="BJ12" s="11">
        <v>28033.53</v>
      </c>
      <c r="BK12" s="11"/>
      <c r="BL12" s="16"/>
      <c r="BM12" s="16"/>
      <c r="BN12" s="16"/>
      <c r="BO12" s="16"/>
      <c r="BP12" s="16"/>
      <c r="BQ12" s="16"/>
      <c r="BR12" s="61">
        <v>184616</v>
      </c>
      <c r="BS12" s="61"/>
      <c r="BT12" s="16"/>
      <c r="BU12" s="16"/>
      <c r="BV12" s="16"/>
      <c r="BW12" s="16"/>
      <c r="BX12" s="61" t="s">
        <v>54</v>
      </c>
      <c r="BY12" s="26"/>
      <c r="BZ12" s="26"/>
      <c r="CA12" s="61" t="s">
        <v>49</v>
      </c>
      <c r="CB12" s="12"/>
      <c r="CC12" s="13">
        <v>18</v>
      </c>
      <c r="CD12" s="22">
        <f>506506.37+164866.82</f>
        <v>671373.19</v>
      </c>
      <c r="CE12" s="57" t="s">
        <v>57</v>
      </c>
    </row>
    <row r="13" spans="1:87" ht="44.5" customHeight="1" x14ac:dyDescent="0.35">
      <c r="A13" s="91"/>
      <c r="B13" s="89"/>
      <c r="C13" s="87"/>
      <c r="D13" s="85"/>
      <c r="E13" s="81">
        <f>[1]EURI!$C$4</f>
        <v>131032.17</v>
      </c>
      <c r="F13" s="64" t="s">
        <v>47</v>
      </c>
      <c r="G13" s="42"/>
      <c r="H13" s="15"/>
      <c r="I13" s="15">
        <v>586350</v>
      </c>
      <c r="J13" s="15"/>
      <c r="K13" s="15"/>
      <c r="L13" s="15">
        <v>246350</v>
      </c>
      <c r="M13" s="15"/>
      <c r="N13" s="15"/>
      <c r="O13" s="15"/>
      <c r="P13" s="15"/>
      <c r="Q13" s="15"/>
      <c r="R13" s="15">
        <v>126350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66"/>
      <c r="AE13" s="46">
        <v>120000</v>
      </c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62">
        <v>114000</v>
      </c>
      <c r="BT13" s="16"/>
      <c r="BU13" s="16"/>
      <c r="BV13" s="16"/>
      <c r="BW13" s="11">
        <v>76000</v>
      </c>
      <c r="BX13" s="11"/>
      <c r="BY13" s="16"/>
      <c r="BZ13" s="16"/>
      <c r="CA13" s="61">
        <f>BS13</f>
        <v>114000</v>
      </c>
      <c r="CB13" s="12"/>
      <c r="CC13" s="13">
        <v>1</v>
      </c>
      <c r="CD13" s="22">
        <v>38000</v>
      </c>
      <c r="CE13" s="57"/>
    </row>
    <row r="14" spans="1:87" ht="35.15" customHeight="1" x14ac:dyDescent="0.35">
      <c r="A14" s="91"/>
      <c r="B14" s="89"/>
      <c r="C14" s="87"/>
      <c r="D14" s="85"/>
      <c r="E14" s="83"/>
      <c r="F14" s="64" t="s">
        <v>48</v>
      </c>
      <c r="G14" s="42"/>
      <c r="H14" s="15"/>
      <c r="I14" s="15"/>
      <c r="J14" s="15"/>
      <c r="K14" s="15"/>
      <c r="L14" s="15"/>
      <c r="M14" s="15"/>
      <c r="N14" s="15"/>
      <c r="O14" s="68"/>
      <c r="P14" s="15"/>
      <c r="Q14" s="15"/>
      <c r="R14" s="15"/>
      <c r="S14" s="15"/>
      <c r="T14" s="15"/>
      <c r="U14" s="15"/>
      <c r="V14" s="66"/>
      <c r="W14" s="15"/>
      <c r="X14" s="68"/>
      <c r="Y14" s="15"/>
      <c r="Z14" s="15"/>
      <c r="AA14" s="15"/>
      <c r="AB14" s="15"/>
      <c r="AC14" s="15"/>
      <c r="AD14" s="66"/>
      <c r="AE14" s="14"/>
      <c r="AF14" s="14"/>
      <c r="AG14" s="14"/>
      <c r="AH14" s="14"/>
      <c r="AI14" s="14"/>
      <c r="AJ14" s="22"/>
      <c r="AK14" s="22"/>
      <c r="AL14" s="14"/>
      <c r="AM14" s="14"/>
      <c r="AN14" s="14"/>
      <c r="AO14" s="14"/>
      <c r="AP14" s="17"/>
      <c r="AQ14" s="17"/>
      <c r="AR14" s="17"/>
      <c r="AS14" s="17"/>
      <c r="AT14" s="17"/>
      <c r="AU14" s="17"/>
      <c r="AV14" s="17"/>
      <c r="AW14" s="17"/>
      <c r="AX14" s="17"/>
      <c r="AY14" s="11"/>
      <c r="AZ14" s="17"/>
      <c r="BA14" s="17"/>
      <c r="BB14" s="17"/>
      <c r="BC14" s="17"/>
      <c r="BD14" s="17"/>
      <c r="BE14" s="17"/>
      <c r="BF14" s="11"/>
      <c r="BG14" s="17"/>
      <c r="BH14" s="17"/>
      <c r="BI14" s="17"/>
      <c r="BJ14" s="11"/>
      <c r="BK14" s="11"/>
      <c r="BL14" s="16"/>
      <c r="BM14" s="16"/>
      <c r="BN14" s="16"/>
      <c r="BO14" s="16"/>
      <c r="BP14" s="16"/>
      <c r="BQ14" s="16"/>
      <c r="BR14" s="61"/>
      <c r="BS14" s="61"/>
      <c r="BT14" s="61">
        <v>17032.169999999998</v>
      </c>
      <c r="BU14" s="61"/>
      <c r="BV14" s="61"/>
      <c r="BW14" s="61"/>
      <c r="BX14" s="61"/>
      <c r="BY14" s="61"/>
      <c r="BZ14" s="61"/>
      <c r="CA14" s="61">
        <f>BT14</f>
        <v>17032.169999999998</v>
      </c>
      <c r="CB14" s="12"/>
      <c r="CC14" s="13"/>
      <c r="CD14" s="22"/>
      <c r="CE14" s="57"/>
    </row>
    <row r="15" spans="1:87" x14ac:dyDescent="0.35">
      <c r="A15" s="58"/>
      <c r="B15" s="53" t="s">
        <v>25</v>
      </c>
      <c r="C15" s="53"/>
      <c r="D15" s="53"/>
      <c r="E15" s="3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20">
        <f>SUM(CA6:CA12)</f>
        <v>1671098.3399999999</v>
      </c>
      <c r="CB15" s="2">
        <f>CA15/E6</f>
        <v>0.53160550397864692</v>
      </c>
      <c r="CC15" s="23"/>
      <c r="CD15" s="24"/>
      <c r="CE15" s="59"/>
    </row>
    <row r="16" spans="1:87" ht="29.5" thickBot="1" x14ac:dyDescent="0.4">
      <c r="A16" s="5"/>
      <c r="B16" s="6" t="s">
        <v>35</v>
      </c>
      <c r="C16" s="47"/>
      <c r="D16" s="47"/>
      <c r="E16" s="69">
        <f>E6</f>
        <v>3143493.3</v>
      </c>
      <c r="F16" s="47"/>
      <c r="G16" s="48">
        <f t="shared" ref="G16:Z16" si="0">SUM(G6:G15)</f>
        <v>0</v>
      </c>
      <c r="H16" s="48">
        <f t="shared" si="0"/>
        <v>0</v>
      </c>
      <c r="I16" s="48">
        <f t="shared" si="0"/>
        <v>1718245</v>
      </c>
      <c r="J16" s="48">
        <f t="shared" si="0"/>
        <v>334000</v>
      </c>
      <c r="K16" s="48">
        <f t="shared" si="0"/>
        <v>0</v>
      </c>
      <c r="L16" s="48">
        <f t="shared" si="0"/>
        <v>765420</v>
      </c>
      <c r="M16" s="48">
        <f t="shared" si="0"/>
        <v>606946.40999999992</v>
      </c>
      <c r="N16" s="48">
        <f t="shared" si="0"/>
        <v>0</v>
      </c>
      <c r="O16" s="48">
        <f t="shared" si="0"/>
        <v>0</v>
      </c>
      <c r="P16" s="48">
        <f t="shared" si="0"/>
        <v>0</v>
      </c>
      <c r="Q16" s="48">
        <f t="shared" si="0"/>
        <v>174000</v>
      </c>
      <c r="R16" s="48">
        <f t="shared" si="0"/>
        <v>252700</v>
      </c>
      <c r="S16" s="48">
        <f t="shared" si="0"/>
        <v>183094</v>
      </c>
      <c r="T16" s="48">
        <f t="shared" si="0"/>
        <v>0</v>
      </c>
      <c r="U16" s="48">
        <f t="shared" si="0"/>
        <v>136380</v>
      </c>
      <c r="V16" s="48">
        <f t="shared" si="0"/>
        <v>0</v>
      </c>
      <c r="W16" s="48">
        <f t="shared" si="0"/>
        <v>0</v>
      </c>
      <c r="X16" s="48">
        <f t="shared" si="0"/>
        <v>0</v>
      </c>
      <c r="Y16" s="48">
        <f t="shared" si="0"/>
        <v>517215.41</v>
      </c>
      <c r="Z16" s="48">
        <f t="shared" si="0"/>
        <v>0</v>
      </c>
      <c r="AA16" s="48">
        <v>0</v>
      </c>
      <c r="AB16" s="48">
        <f>AB7</f>
        <v>15876</v>
      </c>
      <c r="AC16" s="48">
        <v>0</v>
      </c>
      <c r="AD16" s="48">
        <f>AD11</f>
        <v>0</v>
      </c>
      <c r="AE16" s="48">
        <f>SUM(AE6:AE15)</f>
        <v>470920.41000000003</v>
      </c>
      <c r="AF16" s="48">
        <f t="shared" ref="AF16:AH16" si="1">SUM(AF6:AF15)</f>
        <v>0</v>
      </c>
      <c r="AG16" s="48">
        <f t="shared" si="1"/>
        <v>0</v>
      </c>
      <c r="AH16" s="48">
        <f t="shared" si="1"/>
        <v>230920.41</v>
      </c>
      <c r="AI16" s="48">
        <v>0</v>
      </c>
      <c r="AJ16" s="48">
        <v>0</v>
      </c>
      <c r="AK16" s="48">
        <f>AK12</f>
        <v>58013.72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f>AR11</f>
        <v>102265</v>
      </c>
      <c r="AS16" s="48">
        <f>AS12</f>
        <v>20073.72</v>
      </c>
      <c r="AT16" s="48">
        <f>AT10</f>
        <v>100000</v>
      </c>
      <c r="AU16" s="48">
        <v>0</v>
      </c>
      <c r="AV16" s="48">
        <v>0</v>
      </c>
      <c r="AW16" s="48">
        <v>0</v>
      </c>
      <c r="AX16" s="48">
        <f>AX10</f>
        <v>100000</v>
      </c>
      <c r="AY16" s="48">
        <f>AY12</f>
        <v>47706.57</v>
      </c>
      <c r="AZ16" s="48">
        <f>AZ11</f>
        <v>85000</v>
      </c>
      <c r="BA16" s="48"/>
      <c r="BB16" s="48"/>
      <c r="BC16" s="48"/>
      <c r="BD16" s="48"/>
      <c r="BE16" s="48"/>
      <c r="BF16" s="18">
        <f>BF12</f>
        <v>110877.83</v>
      </c>
      <c r="BG16" s="19">
        <f>BG6</f>
        <v>40000</v>
      </c>
      <c r="BH16" s="49"/>
      <c r="BI16" s="49"/>
      <c r="BJ16" s="49"/>
      <c r="BK16" s="49"/>
      <c r="BL16" s="49"/>
      <c r="BM16" s="49"/>
      <c r="BN16" s="49"/>
      <c r="BO16" s="49"/>
      <c r="BP16" s="19">
        <f>SUM(BP6:BP15)</f>
        <v>85000</v>
      </c>
      <c r="BQ16" s="19"/>
      <c r="BR16" s="19">
        <f>SUM(BR6:BR15)</f>
        <v>184616</v>
      </c>
      <c r="BS16" s="19">
        <f>SUM(BS6:BS15)</f>
        <v>199000</v>
      </c>
      <c r="BT16" s="49"/>
      <c r="BU16" s="49"/>
      <c r="BV16" s="19">
        <f>SUM(BV6:BV15)</f>
        <v>0</v>
      </c>
      <c r="BW16" s="49"/>
      <c r="BX16" s="49"/>
      <c r="BY16" s="49"/>
      <c r="BZ16" s="49"/>
      <c r="CA16" s="21">
        <f>SUM(Q16:BG16)</f>
        <v>2645043.0699999998</v>
      </c>
      <c r="CB16" s="7"/>
      <c r="CC16" s="19">
        <f>SUM(CC6:CC15)</f>
        <v>53</v>
      </c>
      <c r="CD16" s="25">
        <f>SUM(CD6:CD15)</f>
        <v>2594026.52</v>
      </c>
      <c r="CE16" s="60"/>
    </row>
    <row r="20" spans="79:82" x14ac:dyDescent="0.35">
      <c r="CA20" s="9"/>
    </row>
    <row r="23" spans="79:82" x14ac:dyDescent="0.35">
      <c r="CD23" s="9"/>
    </row>
  </sheetData>
  <mergeCells count="14">
    <mergeCell ref="CD4:CD5"/>
    <mergeCell ref="CE4:CE5"/>
    <mergeCell ref="A4:A5"/>
    <mergeCell ref="B4:B5"/>
    <mergeCell ref="C4:C5"/>
    <mergeCell ref="D4:D5"/>
    <mergeCell ref="CA4:CA5"/>
    <mergeCell ref="CC4:CC5"/>
    <mergeCell ref="E6:E12"/>
    <mergeCell ref="D6:D14"/>
    <mergeCell ref="C6:C14"/>
    <mergeCell ref="B6:B14"/>
    <mergeCell ref="A6:A14"/>
    <mergeCell ref="E13:E14"/>
  </mergeCells>
  <conditionalFormatting sqref="CB4:CB1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{7CDC8FDC-00A4-4BEB-ABA7-66BEAD1E781C}</x14:id>
        </ext>
      </extLst>
    </cfRule>
  </conditionalFormatting>
  <hyperlinks>
    <hyperlink ref="D6" r:id="rId1" xr:uid="{00000000-0004-0000-0000-000000000000}"/>
  </hyperlinks>
  <pageMargins left="0.18" right="0.17" top="0.51" bottom="0.75" header="0.3" footer="0.3"/>
  <pageSetup paperSize="9" scale="37" fitToHeight="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DC8FDC-00A4-4BEB-ABA7-66BEAD1E78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CB4:CB16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MyComputer</cp:lastModifiedBy>
  <cp:lastPrinted>2023-04-10T13:13:40Z</cp:lastPrinted>
  <dcterms:created xsi:type="dcterms:W3CDTF">2018-01-04T10:11:56Z</dcterms:created>
  <dcterms:modified xsi:type="dcterms:W3CDTF">2023-05-03T14:47:42Z</dcterms:modified>
</cp:coreProperties>
</file>