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GAL ATBN Ctr 2\Postari pe site\"/>
    </mc:Choice>
  </mc:AlternateContent>
  <xr:revisionPtr revIDLastSave="0" documentId="13_ncr:1_{5F6BB435-E874-404E-B397-FF2F8DD289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12" i="1" l="1"/>
  <c r="BN14" i="1"/>
  <c r="BG14" i="1"/>
  <c r="BF14" i="1"/>
  <c r="AZ14" i="1"/>
  <c r="AX14" i="1"/>
  <c r="AT14" i="1"/>
  <c r="AS14" i="1"/>
  <c r="AR14" i="1"/>
  <c r="AK14" i="1"/>
  <c r="BL6" i="1"/>
  <c r="BO10" i="1"/>
  <c r="BL8" i="1" l="1"/>
  <c r="BL13" i="1" s="1"/>
  <c r="BM13" i="1" s="1"/>
  <c r="AY12" i="1"/>
  <c r="AY14" i="1" s="1"/>
  <c r="BO7" i="1" l="1"/>
  <c r="BO8" i="1" l="1"/>
  <c r="BO14" i="1" s="1"/>
  <c r="AF14" i="1" l="1"/>
  <c r="AG14" i="1"/>
  <c r="AH14" i="1"/>
  <c r="AE14" i="1"/>
  <c r="AD14" i="1" l="1"/>
  <c r="AB14" i="1"/>
  <c r="O14" i="1" l="1"/>
  <c r="P14" i="1"/>
  <c r="Q14" i="1"/>
  <c r="R14" i="1"/>
  <c r="S14" i="1"/>
  <c r="T14" i="1"/>
  <c r="U14" i="1"/>
  <c r="V14" i="1"/>
  <c r="W14" i="1"/>
  <c r="X14" i="1"/>
  <c r="Y14" i="1"/>
  <c r="Z14" i="1"/>
  <c r="BL14" i="1" l="1"/>
  <c r="N14" i="1"/>
  <c r="M14" i="1"/>
  <c r="L14" i="1"/>
  <c r="K14" i="1"/>
  <c r="J14" i="1"/>
  <c r="I14" i="1"/>
  <c r="H14" i="1"/>
  <c r="G14" i="1"/>
  <c r="E14" i="1"/>
</calcChain>
</file>

<file path=xl/sharedStrings.xml><?xml version="1.0" encoding="utf-8"?>
<sst xmlns="http://schemas.openxmlformats.org/spreadsheetml/2006/main" count="143" uniqueCount="50">
  <si>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</si>
  <si>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</si>
  <si>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</si>
  <si>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</si>
  <si>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</si>
  <si>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</si>
  <si>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</si>
  <si>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</si>
  <si>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</si>
  <si>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</si>
  <si>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</si>
  <si>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</si>
  <si>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</si>
  <si>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</si>
  <si>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</si>
  <si>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</si>
  <si>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 xml:space="preserve">Nr. proiecte selectate la nivelul GAL </t>
  </si>
  <si>
    <t>Valoarea proiectelor selectate</t>
  </si>
  <si>
    <t>OBSERVATII</t>
  </si>
  <si>
    <t>Alocarea Financiară a SDL</t>
  </si>
  <si>
    <t>Măsura</t>
  </si>
  <si>
    <t>Suma Lansată (2017)</t>
  </si>
  <si>
    <t>Suma ce  va fi Lansată (2017)</t>
  </si>
  <si>
    <t>Suma ce  va fi Lansată (2018)</t>
  </si>
  <si>
    <t>Procent din Alocarea Financiară a SDL</t>
  </si>
  <si>
    <t>TOTAL</t>
  </si>
  <si>
    <t>M3/6A</t>
  </si>
  <si>
    <t>M5/6B</t>
  </si>
  <si>
    <t>M1/2A</t>
  </si>
  <si>
    <t>M4/6A</t>
  </si>
  <si>
    <t>M6/6B</t>
  </si>
  <si>
    <t>M2/2B</t>
  </si>
  <si>
    <t>"Asociația Transilvană Brașov Nord"</t>
  </si>
  <si>
    <t>Brașov</t>
  </si>
  <si>
    <t xml:space="preserve">www.galatbn.ro </t>
  </si>
  <si>
    <t>M7/1B</t>
  </si>
  <si>
    <t>TOTAL GENERAL</t>
  </si>
  <si>
    <t>Suma ce  va fi Lansată (2019)</t>
  </si>
  <si>
    <t xml:space="preserve">Total Sumă Lansată  pe Măsuri </t>
  </si>
  <si>
    <t>Suma ce  va fi Lansată (2020)</t>
  </si>
  <si>
    <t xml:space="preserve">DECEMBRIE </t>
  </si>
  <si>
    <t>Suma ce  va fi Lansată (2021)</t>
  </si>
  <si>
    <t>Au fost semnate 11  contracte de finantare cu o valoare totala de 375.000 de euro.</t>
  </si>
  <si>
    <t>Au fost semnate 2 contracte de finanțare, iar economiile inregistrate au fost distribuite catre alte masuri.</t>
  </si>
  <si>
    <t xml:space="preserve">Au fost semnate 9 contracte de finantare. </t>
  </si>
  <si>
    <t>Proiectul selectat a fost respins la OJFIR Brașov</t>
  </si>
  <si>
    <t>Calendar apeluri de selectie 2021</t>
  </si>
  <si>
    <t>OTCOMBRIE</t>
  </si>
  <si>
    <t>A fost sennat un contract de finanțare</t>
  </si>
  <si>
    <t>Suma ce  va fi Lansată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</si>
</sst>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0" fillId="5" borderId="18" xfId="0" applyFont="1" applyFill="1" applyBorder="1" applyAlignment="1">
      <alignment horizontal="center" vertical="center"/>
    </xf>
    <xf numFmtId="4" fontId="5" fillId="5" borderId="13" xfId="2" applyNumberFormat="1" applyFont="1" applyFill="1" applyBorder="1" applyAlignment="1">
      <alignment horizontal="center" vertical="center" wrapText="1"/>
    </xf>
    <xf numFmtId="4" fontId="0" fillId="5" borderId="13" xfId="0" applyNumberFormat="1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0" borderId="13" xfId="0" applyBorder="1"/>
    <xf numFmtId="4" fontId="0" fillId="0" borderId="13" xfId="0" applyNumberFormat="1" applyBorder="1"/>
    <xf numFmtId="3" fontId="9" fillId="6" borderId="13" xfId="2" applyNumberFormat="1" applyFont="1" applyFill="1" applyBorder="1" applyAlignment="1">
      <alignment horizontal="center" vertical="center" wrapText="1"/>
    </xf>
    <xf numFmtId="10" fontId="8" fillId="6" borderId="19" xfId="0" applyNumberFormat="1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9" fillId="6" borderId="11" xfId="2" applyFont="1" applyFill="1" applyBorder="1" applyAlignment="1">
      <alignment horizontal="center" vertical="center" wrapText="1"/>
    </xf>
    <xf numFmtId="0" fontId="9" fillId="6" borderId="12" xfId="2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/>
    </xf>
    <xf numFmtId="0" fontId="9" fillId="7" borderId="21" xfId="2" applyFont="1" applyFill="1" applyBorder="1" applyAlignment="1">
      <alignment horizontal="center" vertical="center" wrapText="1"/>
    </xf>
    <xf numFmtId="0" fontId="0" fillId="7" borderId="21" xfId="0" applyFont="1" applyFill="1" applyBorder="1" applyAlignment="1">
      <alignment horizontal="center" vertical="center"/>
    </xf>
    <xf numFmtId="3" fontId="0" fillId="7" borderId="21" xfId="0" applyNumberFormat="1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 wrapText="1"/>
    </xf>
    <xf numFmtId="0" fontId="11" fillId="0" borderId="0" xfId="0" applyFont="1"/>
    <xf numFmtId="4" fontId="12" fillId="5" borderId="13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5" borderId="13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4" fontId="13" fillId="0" borderId="13" xfId="0" applyNumberFormat="1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" fontId="13" fillId="0" borderId="13" xfId="0" applyNumberFormat="1" applyFont="1" applyBorder="1" applyAlignment="1">
      <alignment vertical="center"/>
    </xf>
    <xf numFmtId="0" fontId="13" fillId="0" borderId="13" xfId="0" applyFont="1" applyFill="1" applyBorder="1" applyAlignment="1">
      <alignment horizontal="left" vertical="center" wrapText="1"/>
    </xf>
    <xf numFmtId="3" fontId="4" fillId="4" borderId="23" xfId="0" applyNumberFormat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4" fontId="12" fillId="0" borderId="13" xfId="0" applyNumberFormat="1" applyFont="1" applyFill="1" applyBorder="1" applyAlignment="1">
      <alignment vertical="center"/>
    </xf>
    <xf numFmtId="3" fontId="4" fillId="4" borderId="1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4" fontId="13" fillId="5" borderId="13" xfId="0" applyNumberFormat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 wrapText="1"/>
    </xf>
    <xf numFmtId="0" fontId="0" fillId="0" borderId="10" xfId="0" applyBorder="1"/>
    <xf numFmtId="3" fontId="4" fillId="4" borderId="25" xfId="0" applyNumberFormat="1" applyFont="1" applyFill="1" applyBorder="1" applyAlignment="1">
      <alignment horizontal="center" vertical="center"/>
    </xf>
    <xf numFmtId="4" fontId="12" fillId="0" borderId="13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3" fontId="4" fillId="4" borderId="26" xfId="0" applyNumberFormat="1" applyFont="1" applyFill="1" applyBorder="1" applyAlignment="1">
      <alignment horizontal="center" vertical="center"/>
    </xf>
    <xf numFmtId="4" fontId="15" fillId="0" borderId="13" xfId="0" applyNumberFormat="1" applyFont="1" applyFill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4" fontId="12" fillId="7" borderId="21" xfId="0" applyNumberFormat="1" applyFont="1" applyFill="1" applyBorder="1" applyAlignment="1">
      <alignment horizontal="right" vertical="center"/>
    </xf>
    <xf numFmtId="3" fontId="12" fillId="7" borderId="21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/>
    </xf>
    <xf numFmtId="4" fontId="13" fillId="7" borderId="21" xfId="0" applyNumberFormat="1" applyFont="1" applyFill="1" applyBorder="1" applyAlignment="1">
      <alignment horizontal="center" vertical="center"/>
    </xf>
    <xf numFmtId="3" fontId="13" fillId="7" borderId="21" xfId="0" applyNumberFormat="1" applyFont="1" applyFill="1" applyBorder="1" applyAlignment="1">
      <alignment horizontal="center" vertical="center"/>
    </xf>
    <xf numFmtId="3" fontId="9" fillId="6" borderId="13" xfId="0" applyNumberFormat="1" applyFont="1" applyFill="1" applyBorder="1" applyAlignment="1">
      <alignment horizontal="center" vertical="center"/>
    </xf>
    <xf numFmtId="3" fontId="9" fillId="7" borderId="21" xfId="0" applyNumberFormat="1" applyFont="1" applyFill="1" applyBorder="1" applyAlignment="1">
      <alignment horizontal="center" vertical="center"/>
    </xf>
    <xf numFmtId="4" fontId="6" fillId="7" borderId="21" xfId="0" applyNumberFormat="1" applyFont="1" applyFill="1" applyBorder="1" applyAlignment="1">
      <alignment horizontal="center" vertical="center"/>
    </xf>
    <xf numFmtId="4" fontId="5" fillId="7" borderId="21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4" fontId="15" fillId="0" borderId="13" xfId="0" applyNumberFormat="1" applyFont="1" applyFill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4" fontId="2" fillId="2" borderId="3" xfId="1" applyNumberFormat="1" applyBorder="1" applyAlignment="1">
      <alignment horizontal="center" vertical="center" wrapText="1"/>
    </xf>
    <xf numFmtId="4" fontId="2" fillId="2" borderId="11" xfId="1" applyNumberFormat="1" applyBorder="1" applyAlignment="1">
      <alignment horizontal="center" vertical="center" wrapText="1"/>
    </xf>
    <xf numFmtId="0" fontId="2" fillId="2" borderId="8" xfId="1" applyBorder="1" applyAlignment="1">
      <alignment horizontal="center" vertical="center" wrapText="1"/>
    </xf>
    <xf numFmtId="0" fontId="2" fillId="2" borderId="14" xfId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2" fillId="2" borderId="3" xfId="1" applyBorder="1" applyAlignment="1">
      <alignment horizontal="center" vertical="center" wrapText="1"/>
    </xf>
    <xf numFmtId="0" fontId="2" fillId="2" borderId="11" xfId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 wrapText="1"/>
    </xf>
    <xf numFmtId="3" fontId="4" fillId="4" borderId="24" xfId="0" applyNumberFormat="1" applyFont="1" applyFill="1" applyBorder="1" applyAlignment="1">
      <alignment horizontal="center" vertical="center" wrapText="1"/>
    </xf>
    <xf numFmtId="0" fontId="2" fillId="2" borderId="2" xfId="1" applyBorder="1" applyAlignment="1">
      <alignment horizontal="center" vertical="center" wrapText="1"/>
    </xf>
    <xf numFmtId="0" fontId="2" fillId="2" borderId="15" xfId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6" fillId="5" borderId="17" xfId="2" applyFont="1" applyFill="1" applyBorder="1" applyAlignment="1">
      <alignment horizontal="center" vertical="center" wrapText="1"/>
    </xf>
    <xf numFmtId="0" fontId="6" fillId="5" borderId="11" xfId="2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7" fillId="5" borderId="17" xfId="3" applyFill="1" applyBorder="1" applyAlignment="1">
      <alignment horizontal="center" vertical="center" wrapText="1"/>
    </xf>
    <xf numFmtId="4" fontId="14" fillId="5" borderId="17" xfId="2" applyNumberFormat="1" applyFont="1" applyFill="1" applyBorder="1" applyAlignment="1">
      <alignment horizontal="center" vertical="center" wrapText="1"/>
    </xf>
    <xf numFmtId="4" fontId="14" fillId="5" borderId="11" xfId="2" applyNumberFormat="1" applyFont="1" applyFill="1" applyBorder="1" applyAlignment="1">
      <alignment horizontal="center" vertical="center" wrapText="1"/>
    </xf>
    <xf numFmtId="4" fontId="14" fillId="5" borderId="10" xfId="2" applyNumberFormat="1" applyFont="1" applyFill="1" applyBorder="1" applyAlignment="1">
      <alignment horizontal="center" vertical="center" wrapText="1"/>
    </xf>
  </cellXfs>
  <cellStyles count="7">
    <cellStyle name="Bad" xfId="1" builtinId="27"/>
    <cellStyle name="Hyperlink" xfId="3" builtinId="8"/>
    <cellStyle name="Hyperlink 2" xfId="5" xr:uid="{00000000-0005-0000-0000-000002000000}"/>
    <cellStyle name="Hyperlink 3" xfId="6" xr:uid="{00000000-0005-0000-0000-000003000000}"/>
    <cellStyle name="Input" xfId="2" builtinId="20"/>
    <cellStyle name="Normal" xfId="0" builtinId="0"/>
    <cellStyle name="Normal 18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latbn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T21"/>
  <sheetViews>
    <sheetView tabSelected="1" zoomScale="55" zoomScaleNormal="55" workbookViewId="0">
      <selection activeCell="AY20" sqref="AY20"/>
    </sheetView>
  </sheetViews>
  <sheetFormatPr defaultRowHeight="14.4" x14ac:dyDescent="0.3"/>
  <cols>
    <col min="2" max="2" width="10.6640625" customWidth="1"/>
    <col min="5" max="5" width="14" customWidth="1"/>
    <col min="7" max="8" width="0" hidden="1" customWidth="1"/>
    <col min="9" max="9" width="10.77734375" hidden="1" customWidth="1"/>
    <col min="10" max="10" width="11.21875" hidden="1" customWidth="1"/>
    <col min="11" max="11" width="11" hidden="1" customWidth="1"/>
    <col min="12" max="13" width="0" hidden="1" customWidth="1"/>
    <col min="14" max="14" width="11.21875" hidden="1" customWidth="1"/>
    <col min="15" max="15" width="10.21875" hidden="1" customWidth="1"/>
    <col min="16" max="16" width="12.77734375" hidden="1" customWidth="1"/>
    <col min="17" max="17" width="15.21875" hidden="1" customWidth="1"/>
    <col min="18" max="18" width="13.109375" hidden="1" customWidth="1"/>
    <col min="19" max="19" width="15.77734375" hidden="1" customWidth="1"/>
    <col min="20" max="20" width="12.77734375" hidden="1" customWidth="1"/>
    <col min="21" max="21" width="10.77734375" hidden="1" customWidth="1"/>
    <col min="22" max="22" width="12.5546875" hidden="1" customWidth="1"/>
    <col min="23" max="23" width="10.77734375" hidden="1" customWidth="1"/>
    <col min="24" max="24" width="11" hidden="1" customWidth="1"/>
    <col min="25" max="25" width="12.5546875" hidden="1" customWidth="1"/>
    <col min="26" max="30" width="10.5546875" hidden="1" customWidth="1"/>
    <col min="31" max="31" width="12" hidden="1" customWidth="1"/>
    <col min="32" max="34" width="12.77734375" hidden="1" customWidth="1"/>
    <col min="35" max="49" width="14.21875" hidden="1" customWidth="1"/>
    <col min="50" max="50" width="16.21875" hidden="1" customWidth="1"/>
    <col min="51" max="51" width="16.21875" customWidth="1"/>
    <col min="52" max="52" width="14.88671875" customWidth="1"/>
    <col min="53" max="53" width="15.21875" customWidth="1"/>
    <col min="54" max="54" width="15.109375" customWidth="1"/>
    <col min="55" max="56" width="14.77734375" customWidth="1"/>
    <col min="57" max="57" width="15.6640625" customWidth="1"/>
    <col min="58" max="63" width="15.33203125" customWidth="1"/>
    <col min="64" max="64" width="12.77734375" customWidth="1"/>
    <col min="65" max="65" width="13.77734375" customWidth="1"/>
    <col min="66" max="66" width="9.21875" style="34"/>
    <col min="67" max="67" width="15.21875" customWidth="1"/>
    <col min="68" max="68" width="22.6640625" customWidth="1"/>
    <col min="71" max="71" width="10.77734375" bestFit="1" customWidth="1"/>
    <col min="72" max="72" width="17.21875" customWidth="1"/>
  </cols>
  <sheetData>
    <row r="2" spans="1:72" ht="25.8" x14ac:dyDescent="0.5">
      <c r="A2" s="29" t="s">
        <v>46</v>
      </c>
      <c r="B2" s="29"/>
      <c r="C2" s="29"/>
      <c r="D2" s="29"/>
    </row>
    <row r="3" spans="1:72" ht="15" thickBot="1" x14ac:dyDescent="0.35"/>
    <row r="4" spans="1:72" x14ac:dyDescent="0.3">
      <c r="A4" s="78" t="s">
        <v>0</v>
      </c>
      <c r="B4" s="80" t="s">
        <v>1</v>
      </c>
      <c r="C4" s="80" t="s">
        <v>2</v>
      </c>
      <c r="D4" s="82" t="s">
        <v>3</v>
      </c>
      <c r="E4" s="1"/>
      <c r="F4" s="2"/>
      <c r="G4" s="3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  <c r="S4" s="4" t="s">
        <v>4</v>
      </c>
      <c r="T4" s="4" t="s">
        <v>5</v>
      </c>
      <c r="U4" s="4" t="s">
        <v>6</v>
      </c>
      <c r="V4" s="4" t="s">
        <v>7</v>
      </c>
      <c r="W4" s="4" t="s">
        <v>8</v>
      </c>
      <c r="X4" s="4" t="s">
        <v>9</v>
      </c>
      <c r="Y4" s="4" t="s">
        <v>10</v>
      </c>
      <c r="Z4" s="4" t="s">
        <v>11</v>
      </c>
      <c r="AA4" s="4" t="s">
        <v>12</v>
      </c>
      <c r="AB4" s="41" t="s">
        <v>13</v>
      </c>
      <c r="AC4" s="41" t="s">
        <v>14</v>
      </c>
      <c r="AD4" s="41" t="s">
        <v>15</v>
      </c>
      <c r="AE4" s="41" t="s">
        <v>4</v>
      </c>
      <c r="AF4" s="41" t="s">
        <v>5</v>
      </c>
      <c r="AG4" s="41" t="s">
        <v>6</v>
      </c>
      <c r="AH4" s="41" t="s">
        <v>7</v>
      </c>
      <c r="AI4" s="41" t="s">
        <v>8</v>
      </c>
      <c r="AJ4" s="41" t="s">
        <v>9</v>
      </c>
      <c r="AK4" s="41" t="s">
        <v>10</v>
      </c>
      <c r="AL4" s="41" t="s">
        <v>11</v>
      </c>
      <c r="AM4" s="41" t="s">
        <v>12</v>
      </c>
      <c r="AN4" s="41" t="s">
        <v>13</v>
      </c>
      <c r="AO4" s="41" t="s">
        <v>14</v>
      </c>
      <c r="AP4" s="41" t="s">
        <v>15</v>
      </c>
      <c r="AQ4" s="50" t="s">
        <v>4</v>
      </c>
      <c r="AR4" s="50" t="s">
        <v>5</v>
      </c>
      <c r="AS4" s="51" t="s">
        <v>6</v>
      </c>
      <c r="AT4" s="54" t="s">
        <v>7</v>
      </c>
      <c r="AU4" s="54" t="s">
        <v>8</v>
      </c>
      <c r="AV4" s="54" t="s">
        <v>9</v>
      </c>
      <c r="AW4" s="58" t="s">
        <v>10</v>
      </c>
      <c r="AX4" s="50" t="s">
        <v>40</v>
      </c>
      <c r="AY4" s="50" t="s">
        <v>12</v>
      </c>
      <c r="AZ4" s="50" t="s">
        <v>13</v>
      </c>
      <c r="BA4" s="50" t="s">
        <v>14</v>
      </c>
      <c r="BB4" s="50" t="s">
        <v>15</v>
      </c>
      <c r="BC4" s="50" t="s">
        <v>4</v>
      </c>
      <c r="BD4" s="50" t="s">
        <v>5</v>
      </c>
      <c r="BE4" s="50" t="s">
        <v>6</v>
      </c>
      <c r="BF4" s="50" t="s">
        <v>7</v>
      </c>
      <c r="BG4" s="50" t="s">
        <v>8</v>
      </c>
      <c r="BH4" s="63" t="s">
        <v>47</v>
      </c>
      <c r="BI4" s="50" t="s">
        <v>10</v>
      </c>
      <c r="BJ4" s="50" t="s">
        <v>11</v>
      </c>
      <c r="BK4" s="63" t="s">
        <v>12</v>
      </c>
      <c r="BL4" s="84" t="s">
        <v>38</v>
      </c>
      <c r="BM4" s="5"/>
      <c r="BN4" s="86" t="s">
        <v>16</v>
      </c>
      <c r="BO4" s="74" t="s">
        <v>17</v>
      </c>
      <c r="BP4" s="76" t="s">
        <v>18</v>
      </c>
    </row>
    <row r="5" spans="1:72" ht="57.6" x14ac:dyDescent="0.3">
      <c r="A5" s="79"/>
      <c r="B5" s="81"/>
      <c r="C5" s="81"/>
      <c r="D5" s="83"/>
      <c r="E5" s="6" t="s">
        <v>19</v>
      </c>
      <c r="F5" s="7" t="s">
        <v>20</v>
      </c>
      <c r="G5" s="8" t="s">
        <v>21</v>
      </c>
      <c r="H5" s="8" t="s">
        <v>21</v>
      </c>
      <c r="I5" s="8" t="s">
        <v>22</v>
      </c>
      <c r="J5" s="8" t="s">
        <v>22</v>
      </c>
      <c r="K5" s="8" t="s">
        <v>22</v>
      </c>
      <c r="L5" s="8" t="s">
        <v>22</v>
      </c>
      <c r="M5" s="8" t="s">
        <v>22</v>
      </c>
      <c r="N5" s="8" t="s">
        <v>22</v>
      </c>
      <c r="O5" s="8" t="s">
        <v>23</v>
      </c>
      <c r="P5" s="8" t="s">
        <v>23</v>
      </c>
      <c r="Q5" s="8" t="s">
        <v>23</v>
      </c>
      <c r="R5" s="8" t="s">
        <v>23</v>
      </c>
      <c r="S5" s="8" t="s">
        <v>23</v>
      </c>
      <c r="T5" s="8" t="s">
        <v>23</v>
      </c>
      <c r="U5" s="8" t="s">
        <v>23</v>
      </c>
      <c r="V5" s="8" t="s">
        <v>23</v>
      </c>
      <c r="W5" s="8" t="s">
        <v>23</v>
      </c>
      <c r="X5" s="8" t="s">
        <v>23</v>
      </c>
      <c r="Y5" s="8" t="s">
        <v>23</v>
      </c>
      <c r="Z5" s="8" t="s">
        <v>23</v>
      </c>
      <c r="AA5" s="8" t="s">
        <v>37</v>
      </c>
      <c r="AB5" s="8" t="s">
        <v>37</v>
      </c>
      <c r="AC5" s="8" t="s">
        <v>37</v>
      </c>
      <c r="AD5" s="8" t="s">
        <v>37</v>
      </c>
      <c r="AE5" s="8" t="s">
        <v>37</v>
      </c>
      <c r="AF5" s="8" t="s">
        <v>37</v>
      </c>
      <c r="AG5" s="8" t="s">
        <v>37</v>
      </c>
      <c r="AH5" s="8" t="s">
        <v>37</v>
      </c>
      <c r="AI5" s="45" t="s">
        <v>37</v>
      </c>
      <c r="AJ5" s="45" t="s">
        <v>37</v>
      </c>
      <c r="AK5" s="45" t="s">
        <v>37</v>
      </c>
      <c r="AL5" s="45" t="s">
        <v>37</v>
      </c>
      <c r="AM5" s="45" t="s">
        <v>39</v>
      </c>
      <c r="AN5" s="45" t="s">
        <v>39</v>
      </c>
      <c r="AO5" s="45" t="s">
        <v>39</v>
      </c>
      <c r="AP5" s="45" t="s">
        <v>39</v>
      </c>
      <c r="AQ5" s="45" t="s">
        <v>39</v>
      </c>
      <c r="AR5" s="45" t="s">
        <v>39</v>
      </c>
      <c r="AS5" s="52" t="s">
        <v>39</v>
      </c>
      <c r="AT5" s="45" t="s">
        <v>39</v>
      </c>
      <c r="AU5" s="45" t="s">
        <v>39</v>
      </c>
      <c r="AV5" s="45" t="s">
        <v>39</v>
      </c>
      <c r="AW5" s="52" t="s">
        <v>39</v>
      </c>
      <c r="AX5" s="45" t="s">
        <v>39</v>
      </c>
      <c r="AY5" s="45" t="s">
        <v>41</v>
      </c>
      <c r="AZ5" s="45" t="s">
        <v>41</v>
      </c>
      <c r="BA5" s="45" t="s">
        <v>41</v>
      </c>
      <c r="BB5" s="45" t="s">
        <v>41</v>
      </c>
      <c r="BC5" s="45" t="s">
        <v>41</v>
      </c>
      <c r="BD5" s="45" t="s">
        <v>41</v>
      </c>
      <c r="BE5" s="45" t="s">
        <v>41</v>
      </c>
      <c r="BF5" s="45" t="s">
        <v>41</v>
      </c>
      <c r="BG5" s="45" t="s">
        <v>41</v>
      </c>
      <c r="BH5" s="45" t="s">
        <v>41</v>
      </c>
      <c r="BI5" s="45" t="s">
        <v>41</v>
      </c>
      <c r="BJ5" s="45" t="s">
        <v>41</v>
      </c>
      <c r="BK5" s="45" t="s">
        <v>49</v>
      </c>
      <c r="BL5" s="85"/>
      <c r="BM5" s="9" t="s">
        <v>24</v>
      </c>
      <c r="BN5" s="87"/>
      <c r="BO5" s="75"/>
      <c r="BP5" s="77"/>
    </row>
    <row r="6" spans="1:72" x14ac:dyDescent="0.3">
      <c r="A6" s="88">
        <v>42</v>
      </c>
      <c r="B6" s="91" t="s">
        <v>32</v>
      </c>
      <c r="C6" s="94" t="s">
        <v>33</v>
      </c>
      <c r="D6" s="97" t="s">
        <v>34</v>
      </c>
      <c r="E6" s="98">
        <v>2694273.41</v>
      </c>
      <c r="F6" s="10" t="s">
        <v>28</v>
      </c>
      <c r="G6" s="11"/>
      <c r="H6" s="12"/>
      <c r="I6" s="12">
        <v>272825</v>
      </c>
      <c r="J6" s="13"/>
      <c r="K6" s="12"/>
      <c r="L6" s="13"/>
      <c r="M6" s="12">
        <v>272825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73">
        <v>40000</v>
      </c>
      <c r="BH6" s="60"/>
      <c r="BI6" s="60"/>
      <c r="BJ6" s="60"/>
      <c r="BK6" s="60"/>
      <c r="BL6" s="36">
        <f>258532.4+BG6</f>
        <v>298532.40000000002</v>
      </c>
      <c r="BM6" s="37"/>
      <c r="BN6" s="38">
        <v>4</v>
      </c>
      <c r="BO6" s="39">
        <v>267571</v>
      </c>
      <c r="BP6" s="40"/>
    </row>
    <row r="7" spans="1:72" ht="109.5" customHeight="1" x14ac:dyDescent="0.3">
      <c r="A7" s="89"/>
      <c r="B7" s="92"/>
      <c r="C7" s="95"/>
      <c r="D7" s="95"/>
      <c r="E7" s="99"/>
      <c r="F7" s="10" t="s">
        <v>31</v>
      </c>
      <c r="G7" s="11"/>
      <c r="H7" s="12"/>
      <c r="I7" s="12"/>
      <c r="J7" s="12">
        <v>334000</v>
      </c>
      <c r="K7" s="12"/>
      <c r="L7" s="13"/>
      <c r="M7" s="12"/>
      <c r="N7" s="12"/>
      <c r="O7" s="12"/>
      <c r="P7" s="30"/>
      <c r="Q7" s="32">
        <v>174000</v>
      </c>
      <c r="R7" s="12"/>
      <c r="S7" s="12"/>
      <c r="T7" s="12"/>
      <c r="U7" s="12"/>
      <c r="V7" s="12"/>
      <c r="W7" s="12"/>
      <c r="X7" s="12"/>
      <c r="Y7" s="12"/>
      <c r="Z7" s="30"/>
      <c r="AA7" s="30"/>
      <c r="AB7" s="32">
        <v>15876</v>
      </c>
      <c r="AC7" s="12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36">
        <v>375000</v>
      </c>
      <c r="BM7" s="37"/>
      <c r="BN7" s="38">
        <v>13</v>
      </c>
      <c r="BO7" s="39">
        <f>260000+170000+15000+30000</f>
        <v>475000</v>
      </c>
      <c r="BP7" s="47" t="s">
        <v>42</v>
      </c>
    </row>
    <row r="8" spans="1:72" x14ac:dyDescent="0.3">
      <c r="A8" s="89"/>
      <c r="B8" s="92"/>
      <c r="C8" s="95"/>
      <c r="D8" s="95"/>
      <c r="E8" s="99"/>
      <c r="F8" s="10" t="s">
        <v>26</v>
      </c>
      <c r="G8" s="11"/>
      <c r="H8" s="12"/>
      <c r="I8" s="12">
        <v>586350</v>
      </c>
      <c r="J8" s="12"/>
      <c r="K8" s="12"/>
      <c r="L8" s="12">
        <v>246350</v>
      </c>
      <c r="M8" s="12"/>
      <c r="N8" s="12"/>
      <c r="O8" s="12"/>
      <c r="P8" s="12"/>
      <c r="Q8" s="12"/>
      <c r="R8" s="32">
        <v>126350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4"/>
      <c r="AE8" s="43">
        <v>120000</v>
      </c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36">
        <f>586350-6350+AE8-50000</f>
        <v>650000</v>
      </c>
      <c r="BM8" s="37"/>
      <c r="BN8" s="38">
        <v>11</v>
      </c>
      <c r="BO8" s="39">
        <f>460000+120000+70000</f>
        <v>650000</v>
      </c>
      <c r="BP8" s="40"/>
    </row>
    <row r="9" spans="1:72" ht="140.55000000000001" customHeight="1" x14ac:dyDescent="0.3">
      <c r="A9" s="89"/>
      <c r="B9" s="92"/>
      <c r="C9" s="95"/>
      <c r="D9" s="95"/>
      <c r="E9" s="99"/>
      <c r="F9" s="10" t="s">
        <v>29</v>
      </c>
      <c r="G9" s="11"/>
      <c r="H9" s="12"/>
      <c r="I9" s="12">
        <v>272720</v>
      </c>
      <c r="J9" s="12"/>
      <c r="K9" s="12"/>
      <c r="L9" s="12">
        <v>272720</v>
      </c>
      <c r="M9" s="12"/>
      <c r="N9" s="12"/>
      <c r="O9" s="12"/>
      <c r="P9" s="12"/>
      <c r="Q9" s="30"/>
      <c r="R9" s="32"/>
      <c r="S9" s="32">
        <v>183094</v>
      </c>
      <c r="T9" s="12"/>
      <c r="U9" s="12"/>
      <c r="V9" s="12"/>
      <c r="W9" s="12"/>
      <c r="Y9" s="32">
        <v>183094</v>
      </c>
      <c r="Z9" s="12"/>
      <c r="AA9" s="12"/>
      <c r="AB9" s="12"/>
      <c r="AC9" s="12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48">
        <v>174358.21</v>
      </c>
      <c r="BM9" s="37"/>
      <c r="BN9" s="38">
        <v>2</v>
      </c>
      <c r="BO9" s="39">
        <v>179594.39</v>
      </c>
      <c r="BP9" s="47" t="s">
        <v>43</v>
      </c>
      <c r="BS9" s="31"/>
      <c r="BT9" s="31"/>
    </row>
    <row r="10" spans="1:72" ht="28.8" x14ac:dyDescent="0.3">
      <c r="A10" s="89"/>
      <c r="B10" s="92"/>
      <c r="C10" s="95"/>
      <c r="D10" s="95"/>
      <c r="E10" s="99"/>
      <c r="F10" s="10" t="s">
        <v>30</v>
      </c>
      <c r="G10" s="11"/>
      <c r="H10" s="12"/>
      <c r="I10" s="12"/>
      <c r="J10" s="12"/>
      <c r="K10" s="12"/>
      <c r="L10" s="12"/>
      <c r="M10" s="12">
        <v>0</v>
      </c>
      <c r="N10" s="12"/>
      <c r="O10" s="12"/>
      <c r="P10" s="12"/>
      <c r="R10" s="32"/>
      <c r="S10" s="32"/>
      <c r="T10" s="30"/>
      <c r="U10" s="32">
        <v>136380</v>
      </c>
      <c r="V10" s="12"/>
      <c r="W10" s="12"/>
      <c r="X10" s="12"/>
      <c r="Y10" s="12"/>
      <c r="Z10" s="12"/>
      <c r="AA10" s="12"/>
      <c r="AB10" s="12"/>
      <c r="AC10" s="12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56">
        <v>100000</v>
      </c>
      <c r="AU10" s="55"/>
      <c r="AV10" s="55"/>
      <c r="AW10" s="56"/>
      <c r="AX10" s="56">
        <v>100000</v>
      </c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36">
        <v>88207.73</v>
      </c>
      <c r="BM10" s="37"/>
      <c r="BN10" s="38">
        <v>2</v>
      </c>
      <c r="BO10" s="39">
        <f>99999.88+88207.73</f>
        <v>188207.61</v>
      </c>
      <c r="BP10" s="47" t="s">
        <v>48</v>
      </c>
    </row>
    <row r="11" spans="1:72" ht="28.8" x14ac:dyDescent="0.3">
      <c r="A11" s="89"/>
      <c r="B11" s="92"/>
      <c r="C11" s="95"/>
      <c r="D11" s="95"/>
      <c r="E11" s="99"/>
      <c r="F11" s="10" t="s">
        <v>35</v>
      </c>
      <c r="G11" s="11"/>
      <c r="H11" s="12"/>
      <c r="I11" s="12"/>
      <c r="J11" s="12"/>
      <c r="K11" s="12"/>
      <c r="L11" s="12"/>
      <c r="M11" s="12">
        <v>0</v>
      </c>
      <c r="N11" s="12"/>
      <c r="O11" s="12"/>
      <c r="Q11" s="32"/>
      <c r="R11" s="32"/>
      <c r="S11" s="32"/>
      <c r="T11" s="12"/>
      <c r="U11" s="32"/>
      <c r="V11" s="14"/>
      <c r="W11" s="30"/>
      <c r="X11" s="30"/>
      <c r="Y11" s="12"/>
      <c r="Z11" s="32"/>
      <c r="AA11" s="30"/>
      <c r="AB11" s="30"/>
      <c r="AC11" s="32"/>
      <c r="AD11" s="30"/>
      <c r="AE11" s="30"/>
      <c r="AF11" s="32"/>
      <c r="AG11" s="32"/>
      <c r="AI11" s="14"/>
      <c r="AJ11" s="14"/>
      <c r="AK11" s="14"/>
      <c r="AL11" s="30"/>
      <c r="AM11" s="30"/>
      <c r="AN11" s="32"/>
      <c r="AO11" s="32"/>
      <c r="AP11" s="30"/>
      <c r="AQ11" s="30"/>
      <c r="AR11" s="32">
        <v>102265</v>
      </c>
      <c r="AS11" s="30"/>
      <c r="AT11" s="30"/>
      <c r="AU11" s="30"/>
      <c r="AV11" s="30"/>
      <c r="AW11" s="32"/>
      <c r="AX11" s="30"/>
      <c r="AY11" s="30"/>
      <c r="AZ11" s="32">
        <v>85000</v>
      </c>
      <c r="BA11" s="32"/>
      <c r="BB11" s="32"/>
      <c r="BC11" s="32"/>
      <c r="BD11" s="32"/>
      <c r="BE11" s="32"/>
      <c r="BF11" s="30"/>
      <c r="BG11" s="30"/>
      <c r="BH11" s="30"/>
      <c r="BI11" s="30"/>
      <c r="BJ11" s="36"/>
      <c r="BK11" s="59">
        <v>85000</v>
      </c>
      <c r="BL11" s="36">
        <v>85000</v>
      </c>
      <c r="BM11" s="37"/>
      <c r="BN11" s="38">
        <v>1</v>
      </c>
      <c r="BO11" s="39">
        <v>84280.33</v>
      </c>
      <c r="BP11" s="47" t="s">
        <v>45</v>
      </c>
    </row>
    <row r="12" spans="1:72" ht="67.95" customHeight="1" x14ac:dyDescent="0.3">
      <c r="A12" s="90"/>
      <c r="B12" s="93"/>
      <c r="C12" s="96"/>
      <c r="D12" s="96"/>
      <c r="E12" s="100"/>
      <c r="F12" s="10" t="s">
        <v>27</v>
      </c>
      <c r="G12" s="11"/>
      <c r="H12" s="12"/>
      <c r="I12" s="12"/>
      <c r="J12" s="12"/>
      <c r="K12" s="12"/>
      <c r="L12" s="12"/>
      <c r="M12" s="12">
        <v>334121.40999999997</v>
      </c>
      <c r="N12" s="12"/>
      <c r="P12" s="12"/>
      <c r="Q12" s="32"/>
      <c r="R12" s="32"/>
      <c r="S12" s="32"/>
      <c r="T12" s="12"/>
      <c r="U12" s="32"/>
      <c r="V12" s="14"/>
      <c r="W12" s="30"/>
      <c r="Y12" s="32">
        <v>334121.40999999997</v>
      </c>
      <c r="Z12" s="32"/>
      <c r="AA12" s="32"/>
      <c r="AB12" s="32"/>
      <c r="AC12" s="32"/>
      <c r="AD12" s="14"/>
      <c r="AE12" s="33">
        <v>230920.41</v>
      </c>
      <c r="AF12" s="42"/>
      <c r="AG12" s="42"/>
      <c r="AH12" s="33">
        <v>230920.41</v>
      </c>
      <c r="AI12" s="42"/>
      <c r="AJ12" s="44"/>
      <c r="AK12" s="46">
        <v>58013.72</v>
      </c>
      <c r="AL12" s="42"/>
      <c r="AM12" s="42"/>
      <c r="AN12" s="42"/>
      <c r="AO12" s="42"/>
      <c r="AP12" s="49"/>
      <c r="AQ12" s="49"/>
      <c r="AR12" s="49"/>
      <c r="AS12" s="57">
        <v>20073.72</v>
      </c>
      <c r="AT12" s="49"/>
      <c r="AU12" s="49"/>
      <c r="AV12" s="49"/>
      <c r="AW12" s="57"/>
      <c r="AX12" s="49"/>
      <c r="AY12" s="56">
        <f>20075.41+27146.39+484.77</f>
        <v>47706.57</v>
      </c>
      <c r="AZ12" s="49"/>
      <c r="BA12" s="49"/>
      <c r="BB12" s="49"/>
      <c r="BC12" s="49"/>
      <c r="BD12" s="49"/>
      <c r="BE12" s="49"/>
      <c r="BF12" s="36">
        <v>110877.83</v>
      </c>
      <c r="BG12" s="64"/>
      <c r="BH12" s="49"/>
      <c r="BI12" s="49"/>
      <c r="BJ12" s="59">
        <v>28033.53</v>
      </c>
      <c r="BK12" s="59"/>
      <c r="BL12" s="36">
        <v>493510.07</v>
      </c>
      <c r="BM12" s="37"/>
      <c r="BN12" s="71">
        <v>11</v>
      </c>
      <c r="BO12" s="72">
        <f>117704+172906.69+57940+27079.3+19999.91+82844.3</f>
        <v>478474.19999999995</v>
      </c>
      <c r="BP12" s="47" t="s">
        <v>44</v>
      </c>
    </row>
    <row r="13" spans="1:72" x14ac:dyDescent="0.3">
      <c r="A13" s="18"/>
      <c r="B13" s="19" t="s">
        <v>25</v>
      </c>
      <c r="C13" s="20"/>
      <c r="D13" s="21"/>
      <c r="E13" s="22"/>
      <c r="F13" s="23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67">
        <f>SUM(BL6:BL12)</f>
        <v>2164608.4099999997</v>
      </c>
      <c r="BM13" s="17">
        <f>BL13/E6</f>
        <v>0.80341082013647591</v>
      </c>
      <c r="BN13" s="35"/>
      <c r="BO13" s="15"/>
      <c r="BP13" s="14"/>
    </row>
    <row r="14" spans="1:72" ht="29.4" thickBot="1" x14ac:dyDescent="0.35">
      <c r="A14" s="24"/>
      <c r="B14" s="25" t="s">
        <v>36</v>
      </c>
      <c r="C14" s="26"/>
      <c r="D14" s="26"/>
      <c r="E14" s="69">
        <f>E6</f>
        <v>2694273.41</v>
      </c>
      <c r="F14" s="26"/>
      <c r="G14" s="27">
        <f t="shared" ref="G14:Z14" si="0">SUM(G6:G13)</f>
        <v>0</v>
      </c>
      <c r="H14" s="27">
        <f t="shared" si="0"/>
        <v>0</v>
      </c>
      <c r="I14" s="27">
        <f t="shared" si="0"/>
        <v>1131895</v>
      </c>
      <c r="J14" s="27">
        <f t="shared" si="0"/>
        <v>334000</v>
      </c>
      <c r="K14" s="27">
        <f t="shared" si="0"/>
        <v>0</v>
      </c>
      <c r="L14" s="27">
        <f t="shared" si="0"/>
        <v>519070</v>
      </c>
      <c r="M14" s="27">
        <f t="shared" si="0"/>
        <v>606946.40999999992</v>
      </c>
      <c r="N14" s="27">
        <f t="shared" si="0"/>
        <v>0</v>
      </c>
      <c r="O14" s="27">
        <f t="shared" si="0"/>
        <v>0</v>
      </c>
      <c r="P14" s="27">
        <f t="shared" si="0"/>
        <v>0</v>
      </c>
      <c r="Q14" s="27">
        <f t="shared" si="0"/>
        <v>174000</v>
      </c>
      <c r="R14" s="27">
        <f t="shared" si="0"/>
        <v>126350</v>
      </c>
      <c r="S14" s="27">
        <f t="shared" si="0"/>
        <v>183094</v>
      </c>
      <c r="T14" s="27">
        <f t="shared" si="0"/>
        <v>0</v>
      </c>
      <c r="U14" s="27">
        <f t="shared" si="0"/>
        <v>136380</v>
      </c>
      <c r="V14" s="27">
        <f t="shared" si="0"/>
        <v>0</v>
      </c>
      <c r="W14" s="27">
        <f t="shared" si="0"/>
        <v>0</v>
      </c>
      <c r="X14" s="27">
        <f t="shared" si="0"/>
        <v>0</v>
      </c>
      <c r="Y14" s="27">
        <f t="shared" si="0"/>
        <v>517215.41</v>
      </c>
      <c r="Z14" s="27">
        <f t="shared" si="0"/>
        <v>0</v>
      </c>
      <c r="AA14" s="27">
        <v>0</v>
      </c>
      <c r="AB14" s="27">
        <f>AB7</f>
        <v>15876</v>
      </c>
      <c r="AC14" s="27">
        <v>0</v>
      </c>
      <c r="AD14" s="27">
        <f>AD11</f>
        <v>0</v>
      </c>
      <c r="AE14" s="27">
        <f>SUM(AE6:AE13)</f>
        <v>350920.41000000003</v>
      </c>
      <c r="AF14" s="27">
        <f t="shared" ref="AF14:AH14" si="1">SUM(AF6:AF13)</f>
        <v>0</v>
      </c>
      <c r="AG14" s="27">
        <f t="shared" si="1"/>
        <v>0</v>
      </c>
      <c r="AH14" s="27">
        <f t="shared" si="1"/>
        <v>230920.41</v>
      </c>
      <c r="AI14" s="27">
        <v>0</v>
      </c>
      <c r="AJ14" s="27">
        <v>0</v>
      </c>
      <c r="AK14" s="27">
        <f>AK12</f>
        <v>58013.72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f>AR11</f>
        <v>102265</v>
      </c>
      <c r="AS14" s="27">
        <f>AS12</f>
        <v>20073.72</v>
      </c>
      <c r="AT14" s="27">
        <f>AT10</f>
        <v>100000</v>
      </c>
      <c r="AU14" s="27">
        <v>0</v>
      </c>
      <c r="AV14" s="27">
        <v>0</v>
      </c>
      <c r="AW14" s="27">
        <v>0</v>
      </c>
      <c r="AX14" s="27">
        <f>AX10</f>
        <v>100000</v>
      </c>
      <c r="AY14" s="27">
        <f>AY12</f>
        <v>47706.57</v>
      </c>
      <c r="AZ14" s="27">
        <f>AZ11</f>
        <v>85000</v>
      </c>
      <c r="BA14" s="27"/>
      <c r="BB14" s="27"/>
      <c r="BC14" s="27"/>
      <c r="BD14" s="27"/>
      <c r="BE14" s="27"/>
      <c r="BF14" s="65">
        <f>BF12</f>
        <v>110877.83</v>
      </c>
      <c r="BG14" s="66">
        <f>BG6</f>
        <v>40000</v>
      </c>
      <c r="BH14" s="62"/>
      <c r="BI14" s="62"/>
      <c r="BJ14" s="62"/>
      <c r="BK14" s="62"/>
      <c r="BL14" s="68">
        <f>SUM(Q14:BG14)</f>
        <v>2398693.0699999998</v>
      </c>
      <c r="BM14" s="28"/>
      <c r="BN14" s="27">
        <f>SUM(BN6:BN13)</f>
        <v>44</v>
      </c>
      <c r="BO14" s="70">
        <f>SUM(BO6:BO13)</f>
        <v>2323127.5300000003</v>
      </c>
      <c r="BP14" s="61"/>
    </row>
    <row r="18" spans="64:67" x14ac:dyDescent="0.3">
      <c r="BL18" s="31"/>
    </row>
    <row r="21" spans="64:67" x14ac:dyDescent="0.3">
      <c r="BO21" s="31"/>
    </row>
  </sheetData>
  <mergeCells count="13">
    <mergeCell ref="A6:A12"/>
    <mergeCell ref="B6:B12"/>
    <mergeCell ref="C6:C12"/>
    <mergeCell ref="D6:D12"/>
    <mergeCell ref="E6:E12"/>
    <mergeCell ref="BO4:BO5"/>
    <mergeCell ref="BP4:BP5"/>
    <mergeCell ref="A4:A5"/>
    <mergeCell ref="B4:B5"/>
    <mergeCell ref="C4:C5"/>
    <mergeCell ref="D4:D5"/>
    <mergeCell ref="BL4:BL5"/>
    <mergeCell ref="BN4:BN5"/>
  </mergeCells>
  <conditionalFormatting sqref="BM4:BM14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hyperlinks>
    <hyperlink ref="D6" r:id="rId1" xr:uid="{00000000-0004-0000-0000-000000000000}"/>
  </hyperlinks>
  <pageMargins left="0.18" right="0.17" top="0.51" bottom="0.75" header="0.3" footer="0.3"/>
  <pageSetup paperSize="9" scale="43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BM4:BM14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CONTA</cp:lastModifiedBy>
  <cp:lastPrinted>2021-11-26T07:52:20Z</cp:lastPrinted>
  <dcterms:created xsi:type="dcterms:W3CDTF">2018-01-04T10:11:56Z</dcterms:created>
  <dcterms:modified xsi:type="dcterms:W3CDTF">2021-11-26T08:32:31Z</dcterms:modified>
</cp:coreProperties>
</file>