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RISTINA\01_GAL\00_GAL 2014-2020\00_implementare 2014-2020\0_CDRJ\calendar\2020\"/>
    </mc:Choice>
  </mc:AlternateContent>
  <xr:revisionPtr revIDLastSave="0" documentId="13_ncr:1_{ACBC9886-534B-4AF5-BFE5-3B288BAA91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12" i="1" l="1"/>
  <c r="AS8" i="1" l="1"/>
  <c r="AV7" i="1"/>
  <c r="AS7" i="1"/>
  <c r="AV8" i="1" l="1"/>
  <c r="AF14" i="1" l="1"/>
  <c r="AG14" i="1"/>
  <c r="AH14" i="1"/>
  <c r="AE14" i="1"/>
  <c r="AS9" i="1" l="1"/>
  <c r="AD14" i="1" l="1"/>
  <c r="AB14" i="1"/>
  <c r="AS6" i="1" l="1"/>
  <c r="AS13" i="1" s="1"/>
  <c r="AV14" i="1" l="1"/>
  <c r="O14" i="1" l="1"/>
  <c r="P14" i="1"/>
  <c r="Q14" i="1"/>
  <c r="R14" i="1"/>
  <c r="S14" i="1"/>
  <c r="T14" i="1"/>
  <c r="U14" i="1"/>
  <c r="V14" i="1"/>
  <c r="W14" i="1"/>
  <c r="X14" i="1"/>
  <c r="Y14" i="1"/>
  <c r="Z14" i="1"/>
  <c r="AU14" i="1" l="1"/>
  <c r="N14" i="1"/>
  <c r="M14" i="1"/>
  <c r="L14" i="1"/>
  <c r="K14" i="1"/>
  <c r="J14" i="1"/>
  <c r="I14" i="1"/>
  <c r="H14" i="1"/>
  <c r="G14" i="1"/>
  <c r="E6" i="1"/>
  <c r="E14" i="1" s="1"/>
  <c r="AS14" i="1" l="1"/>
  <c r="AT13" i="1"/>
</calcChain>
</file>

<file path=xl/sharedStrings.xml><?xml version="1.0" encoding="utf-8"?>
<sst xmlns="http://schemas.openxmlformats.org/spreadsheetml/2006/main" count="106" uniqueCount="47">
  <si>
    <t>Nr.crt</t>
  </si>
  <si>
    <t>Denumire GAL</t>
  </si>
  <si>
    <t>Județul</t>
  </si>
  <si>
    <t xml:space="preserve">PAGINA DE INTERNET GAL 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</si>
  <si>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</si>
  <si>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</si>
  <si>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</si>
  <si>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</si>
  <si>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</si>
  <si>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</si>
  <si>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</si>
  <si>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</si>
  <si>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</si>
  <si>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</si>
  <si>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</si>
  <si>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</si>
  <si>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 xml:space="preserve">Nr. proiecte selectate la nivelul GAL </t>
  </si>
  <si>
    <t>Valoarea proiectelor selectate</t>
  </si>
  <si>
    <t>OBSERVATII</t>
  </si>
  <si>
    <t>Alocarea Financiară a SDL</t>
  </si>
  <si>
    <t>Măsura</t>
  </si>
  <si>
    <t>Suma Lansată (2017)</t>
  </si>
  <si>
    <t>Suma ce  va fi Lansată (2017)</t>
  </si>
  <si>
    <t>Suma ce  va fi Lansată (2018)</t>
  </si>
  <si>
    <t>Procent din Alocarea Financiară a SDL</t>
  </si>
  <si>
    <t>TOTAL</t>
  </si>
  <si>
    <t>M3/6A</t>
  </si>
  <si>
    <t>M5/6B</t>
  </si>
  <si>
    <t>M1/2A</t>
  </si>
  <si>
    <t>M4/6A</t>
  </si>
  <si>
    <t>M6/6B</t>
  </si>
  <si>
    <t>M2/2B</t>
  </si>
  <si>
    <t>"Asociația Transilvană Brașov Nord"</t>
  </si>
  <si>
    <t>Brașov</t>
  </si>
  <si>
    <t xml:space="preserve">www.galatbn.ro </t>
  </si>
  <si>
    <t>M7/1B</t>
  </si>
  <si>
    <t>TOTAL GENERAL</t>
  </si>
  <si>
    <t>Au fost semnate 4 contracte de finanțare.</t>
  </si>
  <si>
    <t>Suma ce  va fi Lansată (2019)</t>
  </si>
  <si>
    <t xml:space="preserve">Total Sumă Lansată  pe Măsuri </t>
  </si>
  <si>
    <t>Calendar apeluri de selectie 2019</t>
  </si>
  <si>
    <t xml:space="preserve">Proiectul a primit notificarea de semnare a contractului de finanțare. </t>
  </si>
  <si>
    <t>Au fost semnate 9 contracte de finantare cu o valoare totala de 345.000 de euro.</t>
  </si>
  <si>
    <t>Au fost semnate 2 contracte de finanțare.</t>
  </si>
  <si>
    <t>Suma ce  va fi Lansată (2020)</t>
  </si>
  <si>
    <t xml:space="preserve">Au fost semnate 11 contracte de finanțare. </t>
  </si>
  <si>
    <t xml:space="preserve">Au fost semnate 6 contracte de finantare.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</si>
</sst>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0" fillId="5" borderId="18" xfId="0" applyFont="1" applyFill="1" applyBorder="1" applyAlignment="1">
      <alignment horizontal="center" vertical="center"/>
    </xf>
    <xf numFmtId="4" fontId="5" fillId="5" borderId="13" xfId="2" applyNumberFormat="1" applyFont="1" applyFill="1" applyBorder="1" applyAlignment="1">
      <alignment horizontal="center" vertical="center" wrapText="1"/>
    </xf>
    <xf numFmtId="4" fontId="0" fillId="5" borderId="13" xfId="0" applyNumberFormat="1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0" borderId="13" xfId="0" applyBorder="1"/>
    <xf numFmtId="4" fontId="0" fillId="0" borderId="13" xfId="0" applyNumberFormat="1" applyBorder="1"/>
    <xf numFmtId="3" fontId="9" fillId="6" borderId="13" xfId="2" applyNumberFormat="1" applyFont="1" applyFill="1" applyBorder="1" applyAlignment="1">
      <alignment horizontal="center" vertical="center" wrapText="1"/>
    </xf>
    <xf numFmtId="3" fontId="8" fillId="6" borderId="13" xfId="0" applyNumberFormat="1" applyFont="1" applyFill="1" applyBorder="1" applyAlignment="1">
      <alignment horizontal="center" vertical="center"/>
    </xf>
    <xf numFmtId="10" fontId="8" fillId="6" borderId="19" xfId="0" applyNumberFormat="1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9" fillId="6" borderId="11" xfId="2" applyFont="1" applyFill="1" applyBorder="1" applyAlignment="1">
      <alignment horizontal="center" vertical="center" wrapText="1"/>
    </xf>
    <xf numFmtId="0" fontId="9" fillId="6" borderId="12" xfId="2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center" vertical="center" wrapText="1"/>
    </xf>
    <xf numFmtId="0" fontId="6" fillId="6" borderId="0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/>
    </xf>
    <xf numFmtId="0" fontId="9" fillId="7" borderId="21" xfId="2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/>
    </xf>
    <xf numFmtId="4" fontId="4" fillId="7" borderId="21" xfId="0" applyNumberFormat="1" applyFont="1" applyFill="1" applyBorder="1" applyAlignment="1">
      <alignment horizontal="center" vertical="center"/>
    </xf>
    <xf numFmtId="3" fontId="0" fillId="7" borderId="21" xfId="0" applyNumberFormat="1" applyFont="1" applyFill="1" applyBorder="1" applyAlignment="1">
      <alignment horizontal="center" vertical="center"/>
    </xf>
    <xf numFmtId="3" fontId="9" fillId="7" borderId="21" xfId="0" applyNumberFormat="1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 wrapText="1"/>
    </xf>
    <xf numFmtId="0" fontId="11" fillId="0" borderId="0" xfId="0" applyFont="1"/>
    <xf numFmtId="4" fontId="0" fillId="7" borderId="21" xfId="0" applyNumberFormat="1" applyFont="1" applyFill="1" applyBorder="1" applyAlignment="1">
      <alignment horizontal="right" vertical="center"/>
    </xf>
    <xf numFmtId="4" fontId="12" fillId="5" borderId="13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5" fillId="5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" fontId="13" fillId="0" borderId="13" xfId="0" applyNumberFormat="1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vertical="center"/>
    </xf>
    <xf numFmtId="0" fontId="13" fillId="0" borderId="13" xfId="0" applyFont="1" applyFill="1" applyBorder="1" applyAlignment="1">
      <alignment horizontal="left" vertical="center" wrapText="1"/>
    </xf>
    <xf numFmtId="3" fontId="4" fillId="4" borderId="23" xfId="0" applyNumberFormat="1" applyFont="1" applyFill="1" applyBorder="1" applyAlignment="1">
      <alignment horizontal="center" vertical="center"/>
    </xf>
    <xf numFmtId="4" fontId="12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4" fontId="13" fillId="5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4" fontId="12" fillId="0" borderId="13" xfId="0" applyNumberFormat="1" applyFont="1" applyBorder="1" applyAlignment="1">
      <alignment horizontal="center" vertical="center"/>
    </xf>
    <xf numFmtId="4" fontId="2" fillId="2" borderId="3" xfId="1" applyNumberFormat="1" applyBorder="1" applyAlignment="1">
      <alignment horizontal="center" vertical="center" wrapText="1"/>
    </xf>
    <xf numFmtId="4" fontId="2" fillId="2" borderId="11" xfId="1" applyNumberFormat="1" applyBorder="1" applyAlignment="1">
      <alignment horizontal="center" vertical="center" wrapText="1"/>
    </xf>
    <xf numFmtId="0" fontId="2" fillId="2" borderId="8" xfId="1" applyBorder="1" applyAlignment="1">
      <alignment horizontal="center" vertical="center" wrapText="1"/>
    </xf>
    <xf numFmtId="0" fontId="2" fillId="2" borderId="14" xfId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2" fillId="2" borderId="3" xfId="1" applyBorder="1" applyAlignment="1">
      <alignment horizontal="center" vertical="center" wrapText="1"/>
    </xf>
    <xf numFmtId="0" fontId="2" fillId="2" borderId="11" xfId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2" fillId="2" borderId="2" xfId="1" applyBorder="1" applyAlignment="1">
      <alignment horizontal="center" vertical="center" wrapText="1"/>
    </xf>
    <xf numFmtId="0" fontId="2" fillId="2" borderId="15" xfId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wrapText="1"/>
    </xf>
    <xf numFmtId="0" fontId="6" fillId="5" borderId="17" xfId="2" applyFont="1" applyFill="1" applyBorder="1" applyAlignment="1">
      <alignment horizontal="center" vertical="center" wrapText="1"/>
    </xf>
    <xf numFmtId="0" fontId="6" fillId="5" borderId="11" xfId="2" applyFont="1" applyFill="1" applyBorder="1" applyAlignment="1">
      <alignment horizontal="center"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7" fillId="5" borderId="17" xfId="3" applyFill="1" applyBorder="1" applyAlignment="1">
      <alignment horizontal="center" vertical="center" wrapText="1"/>
    </xf>
    <xf numFmtId="4" fontId="6" fillId="5" borderId="17" xfId="2" applyNumberFormat="1" applyFont="1" applyFill="1" applyBorder="1" applyAlignment="1">
      <alignment horizontal="center" vertical="center" wrapText="1"/>
    </xf>
    <xf numFmtId="4" fontId="6" fillId="5" borderId="11" xfId="2" applyNumberFormat="1" applyFont="1" applyFill="1" applyBorder="1" applyAlignment="1">
      <alignment horizontal="center" vertical="center" wrapText="1"/>
    </xf>
    <xf numFmtId="4" fontId="6" fillId="5" borderId="10" xfId="2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/>
    </xf>
  </cellXfs>
  <cellStyles count="7">
    <cellStyle name="Bad" xfId="1" builtinId="27"/>
    <cellStyle name="Hyperlink" xfId="3" builtinId="8"/>
    <cellStyle name="Hyperlink 2" xfId="5" xr:uid="{00000000-0005-0000-0000-000002000000}"/>
    <cellStyle name="Hyperlink 3" xfId="6" xr:uid="{00000000-0005-0000-0000-000003000000}"/>
    <cellStyle name="Input" xfId="2" builtinId="20"/>
    <cellStyle name="Normal" xfId="0" builtinId="0"/>
    <cellStyle name="Normal 18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risa.popa\Downloads\Rap%20Selectie%20SDL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selectie"/>
      <sheetName val="SDL care nu intra la calitate"/>
      <sheetName val="calcul UB"/>
    </sheetNames>
    <sheetDataSet>
      <sheetData sheetId="0" refreshError="1">
        <row r="23">
          <cell r="AG23">
            <v>3287192.31</v>
          </cell>
        </row>
        <row r="54">
          <cell r="AG54">
            <v>2548327.0700000003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latbn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A18"/>
  <sheetViews>
    <sheetView tabSelected="1" topLeftCell="AF1" zoomScale="70" zoomScaleNormal="70" workbookViewId="0">
      <selection activeCell="AQ26" sqref="AQ26"/>
    </sheetView>
  </sheetViews>
  <sheetFormatPr defaultRowHeight="15" x14ac:dyDescent="0.25"/>
  <cols>
    <col min="5" max="5" width="14" customWidth="1"/>
    <col min="7" max="8" width="0" hidden="1" customWidth="1"/>
    <col min="9" max="9" width="10.85546875" hidden="1" customWidth="1"/>
    <col min="10" max="10" width="11.140625" hidden="1" customWidth="1"/>
    <col min="11" max="11" width="11" hidden="1" customWidth="1"/>
    <col min="12" max="13" width="0" hidden="1" customWidth="1"/>
    <col min="14" max="14" width="11.140625" customWidth="1"/>
    <col min="15" max="15" width="10.140625" bestFit="1" customWidth="1"/>
    <col min="16" max="16" width="12.85546875" customWidth="1"/>
    <col min="17" max="17" width="15.28515625" customWidth="1"/>
    <col min="18" max="18" width="11" customWidth="1"/>
    <col min="19" max="19" width="15.7109375" customWidth="1"/>
    <col min="20" max="20" width="12.7109375" customWidth="1"/>
    <col min="21" max="21" width="10.85546875" customWidth="1"/>
    <col min="22" max="22" width="12.5703125" customWidth="1"/>
    <col min="23" max="23" width="10.7109375" customWidth="1"/>
    <col min="24" max="24" width="11" customWidth="1"/>
    <col min="25" max="25" width="12.5703125" customWidth="1"/>
    <col min="26" max="30" width="10.5703125" customWidth="1"/>
    <col min="31" max="31" width="12" customWidth="1"/>
    <col min="32" max="34" width="12.85546875" customWidth="1"/>
    <col min="35" max="44" width="14.28515625" customWidth="1"/>
    <col min="45" max="45" width="12.7109375" customWidth="1"/>
    <col min="46" max="46" width="13.7109375" customWidth="1"/>
    <col min="47" max="47" width="9.140625" style="38"/>
    <col min="48" max="48" width="15.140625" customWidth="1"/>
    <col min="49" max="49" width="15" customWidth="1"/>
    <col min="52" max="52" width="10.85546875" bestFit="1" customWidth="1"/>
    <col min="53" max="53" width="17.140625" customWidth="1"/>
  </cols>
  <sheetData>
    <row r="2" spans="1:53" ht="26.25" x14ac:dyDescent="0.4">
      <c r="A2" s="32" t="s">
        <v>40</v>
      </c>
      <c r="B2" s="32"/>
      <c r="C2" s="32"/>
      <c r="D2" s="32"/>
    </row>
    <row r="3" spans="1:53" ht="15.75" thickBot="1" x14ac:dyDescent="0.3"/>
    <row r="4" spans="1:53" x14ac:dyDescent="0.25">
      <c r="A4" s="59" t="s">
        <v>0</v>
      </c>
      <c r="B4" s="61" t="s">
        <v>1</v>
      </c>
      <c r="C4" s="61" t="s">
        <v>2</v>
      </c>
      <c r="D4" s="63" t="s">
        <v>3</v>
      </c>
      <c r="E4" s="1"/>
      <c r="F4" s="2"/>
      <c r="G4" s="3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12</v>
      </c>
      <c r="AB4" s="45" t="s">
        <v>13</v>
      </c>
      <c r="AC4" s="45" t="s">
        <v>14</v>
      </c>
      <c r="AD4" s="45" t="s">
        <v>15</v>
      </c>
      <c r="AE4" s="45" t="s">
        <v>4</v>
      </c>
      <c r="AF4" s="45" t="s">
        <v>5</v>
      </c>
      <c r="AG4" s="45" t="s">
        <v>6</v>
      </c>
      <c r="AH4" s="45" t="s">
        <v>7</v>
      </c>
      <c r="AI4" s="45" t="s">
        <v>8</v>
      </c>
      <c r="AJ4" s="45" t="s">
        <v>9</v>
      </c>
      <c r="AK4" s="45" t="s">
        <v>10</v>
      </c>
      <c r="AL4" s="45" t="s">
        <v>11</v>
      </c>
      <c r="AM4" s="45" t="s">
        <v>12</v>
      </c>
      <c r="AN4" s="45" t="s">
        <v>13</v>
      </c>
      <c r="AO4" s="45" t="s">
        <v>14</v>
      </c>
      <c r="AP4" s="45" t="s">
        <v>15</v>
      </c>
      <c r="AQ4" s="82" t="s">
        <v>4</v>
      </c>
      <c r="AR4" s="82" t="s">
        <v>5</v>
      </c>
      <c r="AS4" s="65" t="s">
        <v>39</v>
      </c>
      <c r="AT4" s="5"/>
      <c r="AU4" s="67" t="s">
        <v>16</v>
      </c>
      <c r="AV4" s="55" t="s">
        <v>17</v>
      </c>
      <c r="AW4" s="57" t="s">
        <v>18</v>
      </c>
    </row>
    <row r="5" spans="1:53" ht="60" x14ac:dyDescent="0.25">
      <c r="A5" s="60"/>
      <c r="B5" s="62"/>
      <c r="C5" s="62"/>
      <c r="D5" s="64"/>
      <c r="E5" s="6" t="s">
        <v>19</v>
      </c>
      <c r="F5" s="7" t="s">
        <v>20</v>
      </c>
      <c r="G5" s="8" t="s">
        <v>21</v>
      </c>
      <c r="H5" s="8" t="s">
        <v>21</v>
      </c>
      <c r="I5" s="8" t="s">
        <v>22</v>
      </c>
      <c r="J5" s="8" t="s">
        <v>22</v>
      </c>
      <c r="K5" s="8" t="s">
        <v>22</v>
      </c>
      <c r="L5" s="8" t="s">
        <v>22</v>
      </c>
      <c r="M5" s="8" t="s">
        <v>22</v>
      </c>
      <c r="N5" s="8" t="s">
        <v>22</v>
      </c>
      <c r="O5" s="8" t="s">
        <v>23</v>
      </c>
      <c r="P5" s="8" t="s">
        <v>23</v>
      </c>
      <c r="Q5" s="8" t="s">
        <v>23</v>
      </c>
      <c r="R5" s="8" t="s">
        <v>23</v>
      </c>
      <c r="S5" s="8" t="s">
        <v>23</v>
      </c>
      <c r="T5" s="8" t="s">
        <v>23</v>
      </c>
      <c r="U5" s="8" t="s">
        <v>23</v>
      </c>
      <c r="V5" s="8" t="s">
        <v>23</v>
      </c>
      <c r="W5" s="8" t="s">
        <v>23</v>
      </c>
      <c r="X5" s="8" t="s">
        <v>23</v>
      </c>
      <c r="Y5" s="8" t="s">
        <v>23</v>
      </c>
      <c r="Z5" s="8" t="s">
        <v>23</v>
      </c>
      <c r="AA5" s="8" t="s">
        <v>38</v>
      </c>
      <c r="AB5" s="8" t="s">
        <v>38</v>
      </c>
      <c r="AC5" s="8" t="s">
        <v>38</v>
      </c>
      <c r="AD5" s="8" t="s">
        <v>38</v>
      </c>
      <c r="AE5" s="8" t="s">
        <v>38</v>
      </c>
      <c r="AF5" s="8" t="s">
        <v>38</v>
      </c>
      <c r="AG5" s="8" t="s">
        <v>38</v>
      </c>
      <c r="AH5" s="8" t="s">
        <v>38</v>
      </c>
      <c r="AI5" s="49" t="s">
        <v>38</v>
      </c>
      <c r="AJ5" s="49" t="s">
        <v>38</v>
      </c>
      <c r="AK5" s="49" t="s">
        <v>38</v>
      </c>
      <c r="AL5" s="49" t="s">
        <v>38</v>
      </c>
      <c r="AM5" s="49" t="s">
        <v>44</v>
      </c>
      <c r="AN5" s="49" t="s">
        <v>44</v>
      </c>
      <c r="AO5" s="49" t="s">
        <v>44</v>
      </c>
      <c r="AP5" s="49" t="s">
        <v>44</v>
      </c>
      <c r="AQ5" s="49" t="s">
        <v>44</v>
      </c>
      <c r="AR5" s="49" t="s">
        <v>44</v>
      </c>
      <c r="AS5" s="66"/>
      <c r="AT5" s="9" t="s">
        <v>24</v>
      </c>
      <c r="AU5" s="68"/>
      <c r="AV5" s="56"/>
      <c r="AW5" s="58"/>
    </row>
    <row r="6" spans="1:53" ht="60" x14ac:dyDescent="0.25">
      <c r="A6" s="69">
        <v>42</v>
      </c>
      <c r="B6" s="72" t="s">
        <v>32</v>
      </c>
      <c r="C6" s="75" t="s">
        <v>33</v>
      </c>
      <c r="D6" s="78" t="s">
        <v>34</v>
      </c>
      <c r="E6" s="79">
        <f>'[1]Raport selectie'!$AG$54</f>
        <v>2548327.0700000003</v>
      </c>
      <c r="F6" s="10" t="s">
        <v>28</v>
      </c>
      <c r="G6" s="11"/>
      <c r="H6" s="12"/>
      <c r="I6" s="12">
        <v>272825</v>
      </c>
      <c r="J6" s="13"/>
      <c r="K6" s="12"/>
      <c r="L6" s="13"/>
      <c r="M6" s="12">
        <v>272825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40">
        <f>272825-5526</f>
        <v>267299</v>
      </c>
      <c r="AT6" s="41"/>
      <c r="AU6" s="42">
        <v>4</v>
      </c>
      <c r="AV6" s="43">
        <v>267571</v>
      </c>
      <c r="AW6" s="44" t="s">
        <v>37</v>
      </c>
    </row>
    <row r="7" spans="1:53" ht="105" x14ac:dyDescent="0.25">
      <c r="A7" s="70"/>
      <c r="B7" s="73"/>
      <c r="C7" s="76"/>
      <c r="D7" s="76"/>
      <c r="E7" s="80"/>
      <c r="F7" s="10" t="s">
        <v>31</v>
      </c>
      <c r="G7" s="11"/>
      <c r="H7" s="12"/>
      <c r="I7" s="12"/>
      <c r="J7" s="12">
        <v>334000</v>
      </c>
      <c r="K7" s="12"/>
      <c r="L7" s="13"/>
      <c r="M7" s="12"/>
      <c r="N7" s="12"/>
      <c r="O7" s="12"/>
      <c r="P7" s="34"/>
      <c r="Q7" s="36">
        <v>174000</v>
      </c>
      <c r="R7" s="12"/>
      <c r="S7" s="12"/>
      <c r="T7" s="12"/>
      <c r="U7" s="12"/>
      <c r="V7" s="12"/>
      <c r="W7" s="12"/>
      <c r="X7" s="12"/>
      <c r="Y7" s="12"/>
      <c r="Z7" s="34"/>
      <c r="AA7" s="34"/>
      <c r="AB7" s="36">
        <v>15876</v>
      </c>
      <c r="AC7" s="12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40">
        <f>334000+11876+30000</f>
        <v>375876</v>
      </c>
      <c r="AT7" s="41"/>
      <c r="AU7" s="42">
        <v>13</v>
      </c>
      <c r="AV7" s="43">
        <f>260000+170000+15000+30000</f>
        <v>475000</v>
      </c>
      <c r="AW7" s="51" t="s">
        <v>42</v>
      </c>
    </row>
    <row r="8" spans="1:53" ht="60" x14ac:dyDescent="0.25">
      <c r="A8" s="70"/>
      <c r="B8" s="73"/>
      <c r="C8" s="76"/>
      <c r="D8" s="76"/>
      <c r="E8" s="80"/>
      <c r="F8" s="10" t="s">
        <v>26</v>
      </c>
      <c r="G8" s="11"/>
      <c r="H8" s="12"/>
      <c r="I8" s="12">
        <v>586350</v>
      </c>
      <c r="J8" s="12"/>
      <c r="K8" s="12"/>
      <c r="L8" s="12">
        <v>246350</v>
      </c>
      <c r="M8" s="12"/>
      <c r="N8" s="12"/>
      <c r="O8" s="12"/>
      <c r="P8" s="12"/>
      <c r="Q8" s="12"/>
      <c r="R8" s="36">
        <v>126350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4"/>
      <c r="AE8" s="47">
        <v>120000</v>
      </c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0">
        <f>586350-6350+AE8-50000</f>
        <v>650000</v>
      </c>
      <c r="AT8" s="41"/>
      <c r="AU8" s="42">
        <v>11</v>
      </c>
      <c r="AV8" s="43">
        <f>460000+120000+70000</f>
        <v>650000</v>
      </c>
      <c r="AW8" s="44" t="s">
        <v>45</v>
      </c>
    </row>
    <row r="9" spans="1:53" ht="60" x14ac:dyDescent="0.25">
      <c r="A9" s="70"/>
      <c r="B9" s="73"/>
      <c r="C9" s="76"/>
      <c r="D9" s="76"/>
      <c r="E9" s="80"/>
      <c r="F9" s="10" t="s">
        <v>29</v>
      </c>
      <c r="G9" s="11"/>
      <c r="H9" s="12"/>
      <c r="I9" s="12">
        <v>272720</v>
      </c>
      <c r="J9" s="12"/>
      <c r="K9" s="12"/>
      <c r="L9" s="12">
        <v>272720</v>
      </c>
      <c r="M9" s="12"/>
      <c r="N9" s="12"/>
      <c r="O9" s="12"/>
      <c r="P9" s="12"/>
      <c r="Q9" s="34"/>
      <c r="R9" s="36"/>
      <c r="S9" s="36">
        <v>183094</v>
      </c>
      <c r="T9" s="12"/>
      <c r="U9" s="12"/>
      <c r="V9" s="12"/>
      <c r="W9" s="12"/>
      <c r="Y9" s="36">
        <v>183094</v>
      </c>
      <c r="Z9" s="12"/>
      <c r="AA9" s="12"/>
      <c r="AB9" s="12"/>
      <c r="AC9" s="12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52">
        <f>AV9</f>
        <v>179594.39</v>
      </c>
      <c r="AT9" s="41"/>
      <c r="AU9" s="42">
        <v>2</v>
      </c>
      <c r="AV9" s="43">
        <v>179594.39</v>
      </c>
      <c r="AW9" s="51" t="s">
        <v>43</v>
      </c>
      <c r="AZ9" s="35"/>
      <c r="BA9" s="35"/>
    </row>
    <row r="10" spans="1:53" ht="90" x14ac:dyDescent="0.25">
      <c r="A10" s="70"/>
      <c r="B10" s="73"/>
      <c r="C10" s="76"/>
      <c r="D10" s="76"/>
      <c r="E10" s="80"/>
      <c r="F10" s="10" t="s">
        <v>30</v>
      </c>
      <c r="G10" s="11"/>
      <c r="H10" s="12"/>
      <c r="I10" s="12"/>
      <c r="J10" s="12"/>
      <c r="K10" s="12"/>
      <c r="L10" s="12"/>
      <c r="M10" s="12">
        <v>0</v>
      </c>
      <c r="N10" s="12"/>
      <c r="O10" s="12"/>
      <c r="P10" s="12"/>
      <c r="R10" s="36"/>
      <c r="S10" s="36"/>
      <c r="T10" s="34"/>
      <c r="U10" s="36">
        <v>136380</v>
      </c>
      <c r="V10" s="12"/>
      <c r="W10" s="12"/>
      <c r="X10" s="12"/>
      <c r="Y10" s="12"/>
      <c r="Z10" s="12"/>
      <c r="AA10" s="12"/>
      <c r="AB10" s="12"/>
      <c r="AC10" s="12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52">
        <v>100000</v>
      </c>
      <c r="AT10" s="41"/>
      <c r="AU10" s="42">
        <v>1</v>
      </c>
      <c r="AV10" s="43">
        <v>99999.88</v>
      </c>
      <c r="AW10" s="51" t="s">
        <v>41</v>
      </c>
    </row>
    <row r="11" spans="1:53" x14ac:dyDescent="0.25">
      <c r="A11" s="70"/>
      <c r="B11" s="73"/>
      <c r="C11" s="76"/>
      <c r="D11" s="76"/>
      <c r="E11" s="80"/>
      <c r="F11" s="10" t="s">
        <v>35</v>
      </c>
      <c r="G11" s="11"/>
      <c r="H11" s="12"/>
      <c r="I11" s="12"/>
      <c r="J11" s="12"/>
      <c r="K11" s="12"/>
      <c r="L11" s="12"/>
      <c r="M11" s="12">
        <v>0</v>
      </c>
      <c r="N11" s="12"/>
      <c r="O11" s="12"/>
      <c r="Q11" s="36"/>
      <c r="R11" s="36"/>
      <c r="S11" s="36"/>
      <c r="T11" s="12"/>
      <c r="U11" s="36"/>
      <c r="V11" s="14"/>
      <c r="W11" s="34"/>
      <c r="X11" s="34"/>
      <c r="Y11" s="12"/>
      <c r="Z11" s="36"/>
      <c r="AA11" s="34"/>
      <c r="AB11" s="34"/>
      <c r="AC11" s="36"/>
      <c r="AD11" s="34"/>
      <c r="AE11" s="34"/>
      <c r="AF11" s="36"/>
      <c r="AG11" s="36"/>
      <c r="AI11" s="14"/>
      <c r="AJ11" s="14"/>
      <c r="AK11" s="14"/>
      <c r="AL11" s="34"/>
      <c r="AM11" s="34"/>
      <c r="AN11" s="36"/>
      <c r="AO11" s="36"/>
      <c r="AP11" s="34"/>
      <c r="AQ11" s="34"/>
      <c r="AR11" s="34">
        <v>102265</v>
      </c>
      <c r="AS11" s="40"/>
      <c r="AT11" s="41"/>
      <c r="AU11" s="42"/>
      <c r="AV11" s="43"/>
      <c r="AW11" s="51"/>
    </row>
    <row r="12" spans="1:53" ht="60" x14ac:dyDescent="0.25">
      <c r="A12" s="71"/>
      <c r="B12" s="74"/>
      <c r="C12" s="77"/>
      <c r="D12" s="77"/>
      <c r="E12" s="81"/>
      <c r="F12" s="10" t="s">
        <v>27</v>
      </c>
      <c r="G12" s="11"/>
      <c r="H12" s="12"/>
      <c r="I12" s="12"/>
      <c r="J12" s="12"/>
      <c r="K12" s="12"/>
      <c r="L12" s="12"/>
      <c r="M12" s="12">
        <v>334121.40999999997</v>
      </c>
      <c r="N12" s="12"/>
      <c r="P12" s="12"/>
      <c r="Q12" s="36"/>
      <c r="R12" s="36"/>
      <c r="S12" s="36"/>
      <c r="T12" s="12"/>
      <c r="U12" s="36"/>
      <c r="V12" s="14"/>
      <c r="W12" s="34"/>
      <c r="Y12" s="36">
        <v>334121.40999999997</v>
      </c>
      <c r="Z12" s="36"/>
      <c r="AA12" s="36"/>
      <c r="AB12" s="36"/>
      <c r="AC12" s="36"/>
      <c r="AD12" s="14"/>
      <c r="AE12" s="37">
        <v>230920.41</v>
      </c>
      <c r="AF12" s="46"/>
      <c r="AG12" s="46"/>
      <c r="AH12" s="37">
        <v>230920.41</v>
      </c>
      <c r="AI12" s="46"/>
      <c r="AJ12" s="48"/>
      <c r="AK12" s="50">
        <v>58013.72</v>
      </c>
      <c r="AL12" s="46"/>
      <c r="AM12" s="46"/>
      <c r="AN12" s="46"/>
      <c r="AO12" s="46"/>
      <c r="AP12" s="54"/>
      <c r="AQ12" s="54"/>
      <c r="AR12" s="54">
        <v>20073.72</v>
      </c>
      <c r="AS12" s="40">
        <v>368624.41</v>
      </c>
      <c r="AT12" s="41"/>
      <c r="AU12" s="42">
        <v>7</v>
      </c>
      <c r="AV12" s="43">
        <f>117704+172906.69+57940</f>
        <v>348550.69</v>
      </c>
      <c r="AW12" s="53" t="s">
        <v>46</v>
      </c>
    </row>
    <row r="13" spans="1:53" x14ac:dyDescent="0.25">
      <c r="A13" s="19"/>
      <c r="B13" s="20" t="s">
        <v>25</v>
      </c>
      <c r="C13" s="21"/>
      <c r="D13" s="22"/>
      <c r="E13" s="23"/>
      <c r="F13" s="24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7">
        <f>SUM(AS6:AS12)</f>
        <v>1941393.8</v>
      </c>
      <c r="AT13" s="18">
        <f>AS13/E6</f>
        <v>0.76183070173955336</v>
      </c>
      <c r="AU13" s="39"/>
      <c r="AV13" s="15"/>
      <c r="AW13" s="14"/>
    </row>
    <row r="14" spans="1:53" ht="30.75" thickBot="1" x14ac:dyDescent="0.3">
      <c r="A14" s="25"/>
      <c r="B14" s="26" t="s">
        <v>36</v>
      </c>
      <c r="C14" s="27"/>
      <c r="D14" s="27"/>
      <c r="E14" s="28">
        <f>E6</f>
        <v>2548327.0700000003</v>
      </c>
      <c r="F14" s="27"/>
      <c r="G14" s="29">
        <f t="shared" ref="G14:Z14" si="0">SUM(G6:G13)</f>
        <v>0</v>
      </c>
      <c r="H14" s="29">
        <f t="shared" si="0"/>
        <v>0</v>
      </c>
      <c r="I14" s="29">
        <f t="shared" si="0"/>
        <v>1131895</v>
      </c>
      <c r="J14" s="29">
        <f t="shared" si="0"/>
        <v>334000</v>
      </c>
      <c r="K14" s="29">
        <f t="shared" si="0"/>
        <v>0</v>
      </c>
      <c r="L14" s="29">
        <f t="shared" si="0"/>
        <v>519070</v>
      </c>
      <c r="M14" s="29">
        <f t="shared" si="0"/>
        <v>606946.40999999992</v>
      </c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174000</v>
      </c>
      <c r="R14" s="29">
        <f t="shared" si="0"/>
        <v>126350</v>
      </c>
      <c r="S14" s="29">
        <f t="shared" si="0"/>
        <v>183094</v>
      </c>
      <c r="T14" s="29">
        <f t="shared" si="0"/>
        <v>0</v>
      </c>
      <c r="U14" s="29">
        <f t="shared" si="0"/>
        <v>136380</v>
      </c>
      <c r="V14" s="29">
        <f t="shared" si="0"/>
        <v>0</v>
      </c>
      <c r="W14" s="29">
        <f t="shared" si="0"/>
        <v>0</v>
      </c>
      <c r="X14" s="29">
        <f t="shared" si="0"/>
        <v>0</v>
      </c>
      <c r="Y14" s="29">
        <f t="shared" si="0"/>
        <v>517215.41</v>
      </c>
      <c r="Z14" s="29">
        <f t="shared" si="0"/>
        <v>0</v>
      </c>
      <c r="AA14" s="29">
        <v>0</v>
      </c>
      <c r="AB14" s="29">
        <f>AB7</f>
        <v>15876</v>
      </c>
      <c r="AC14" s="29">
        <v>0</v>
      </c>
      <c r="AD14" s="29">
        <f>AD11</f>
        <v>0</v>
      </c>
      <c r="AE14" s="29">
        <f>SUM(AE6:AE13)</f>
        <v>350920.41000000003</v>
      </c>
      <c r="AF14" s="29">
        <f t="shared" ref="AF14:AH14" si="1">SUM(AF6:AF13)</f>
        <v>0</v>
      </c>
      <c r="AG14" s="29">
        <f t="shared" si="1"/>
        <v>0</v>
      </c>
      <c r="AH14" s="29">
        <f t="shared" si="1"/>
        <v>230920.41</v>
      </c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30">
        <f>N14+M14+L14+K14+J14+I14+H14+G14</f>
        <v>2591911.41</v>
      </c>
      <c r="AT14" s="31"/>
      <c r="AU14" s="29">
        <f>SUM(AU6:AU13)</f>
        <v>38</v>
      </c>
      <c r="AV14" s="33">
        <f>SUM(AV6:AV13)</f>
        <v>2020715.96</v>
      </c>
      <c r="AW14" s="14"/>
    </row>
    <row r="18" spans="45:45" x14ac:dyDescent="0.25">
      <c r="AS18" s="35"/>
    </row>
  </sheetData>
  <mergeCells count="13">
    <mergeCell ref="A6:A12"/>
    <mergeCell ref="B6:B12"/>
    <mergeCell ref="C6:C12"/>
    <mergeCell ref="D6:D12"/>
    <mergeCell ref="E6:E12"/>
    <mergeCell ref="AV4:AV5"/>
    <mergeCell ref="AW4:AW5"/>
    <mergeCell ref="A4:A5"/>
    <mergeCell ref="B4:B5"/>
    <mergeCell ref="C4:C5"/>
    <mergeCell ref="D4:D5"/>
    <mergeCell ref="AS4:AS5"/>
    <mergeCell ref="AU4:AU5"/>
  </mergeCells>
  <conditionalFormatting sqref="AT4:AT14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{7CDC8FDC-00A4-4BEB-ABA7-66BEAD1E781C}</x14:id>
        </ext>
      </extLst>
    </cfRule>
  </conditionalFormatting>
  <hyperlinks>
    <hyperlink ref="D6" r:id="rId1" xr:uid="{00000000-0004-0000-0000-000000000000}"/>
  </hyperlinks>
  <pageMargins left="0.35" right="0.2" top="0.75" bottom="0.75" header="0.3" footer="0.3"/>
  <pageSetup paperSize="9" scale="45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DC8FDC-00A4-4BEB-ABA7-66BEAD1E78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AT4:AT14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Cristina</cp:lastModifiedBy>
  <cp:lastPrinted>2019-01-29T11:31:19Z</cp:lastPrinted>
  <dcterms:created xsi:type="dcterms:W3CDTF">2018-01-04T10:11:56Z</dcterms:created>
  <dcterms:modified xsi:type="dcterms:W3CDTF">2020-05-01T07:24:21Z</dcterms:modified>
</cp:coreProperties>
</file>